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110" windowHeight="8820" tabRatio="929" firstSheet="3" activeTab="7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 (2)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 (2)'!$A$1:$W$26</definedName>
    <definedName name="_xlnm.Print_Area" localSheetId="8">'4(3)産業2'!$A$1:$N$27</definedName>
    <definedName name="_xlnm.Print_Area" localSheetId="9">'4(4)農家数及び組織別経営体数'!$A$1:$R$14</definedName>
    <definedName name="_xlnm.Print_Area" localSheetId="10">'4(5)商品販売額'!$A$1:$J$16</definedName>
    <definedName name="_xlnm.Print_Area" localSheetId="11">'5(1)保育所・幼稚園'!$A$1:$K$40</definedName>
    <definedName name="_xlnm.Print_Area" localSheetId="12">'5(2)学校数・児童・生徒数'!$A$1:$J$18</definedName>
  </definedNames>
  <calcPr fullCalcOnLoad="1"/>
</workbook>
</file>

<file path=xl/sharedStrings.xml><?xml version="1.0" encoding="utf-8"?>
<sst xmlns="http://schemas.openxmlformats.org/spreadsheetml/2006/main" count="738" uniqueCount="409">
  <si>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</si>
  <si>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</si>
  <si>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</si>
  <si>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</si>
  <si>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</si>
  <si>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</si>
  <si>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</si>
  <si>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</si>
  <si>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</si>
  <si>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</si>
  <si>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</si>
  <si>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</si>
  <si>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</si>
  <si>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</si>
  <si>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</si>
  <si>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</si>
  <si>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</si>
  <si>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</si>
  <si>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</si>
  <si>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</si>
  <si>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</si>
  <si>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</si>
  <si>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</si>
  <si>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</si>
  <si>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</si>
  <si>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</si>
  <si>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</si>
  <si>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</si>
  <si>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</si>
  <si>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</si>
  <si>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</si>
  <si>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</si>
  <si>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</si>
  <si>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</si>
  <si>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</si>
  <si>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</si>
  <si>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</si>
  <si>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</si>
  <si>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</si>
  <si>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</si>
  <si>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</si>
  <si>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</si>
  <si>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</si>
  <si>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</si>
  <si>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</si>
  <si>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</si>
  <si>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</si>
  <si>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</si>
  <si>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</si>
  <si>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</si>
  <si>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</si>
  <si>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</si>
  <si>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</si>
  <si>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</si>
  <si>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</si>
  <si>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</si>
  <si>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</si>
  <si>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</si>
  <si>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</si>
  <si>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</si>
  <si>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</si>
  <si>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</si>
  <si>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</si>
  <si>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</si>
  <si>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</si>
  <si>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</si>
  <si>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</si>
  <si>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</si>
  <si>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</si>
  <si>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>碧南市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</si>
  <si>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</si>
  <si>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</si>
  <si>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</si>
  <si>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</si>
  <si>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</si>
  <si>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</si>
  <si>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</si>
  <si>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</si>
  <si>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</si>
  <si>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</si>
  <si>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</si>
  <si>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</si>
  <si>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</si>
  <si>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</si>
  <si>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</si>
  <si>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</si>
  <si>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</si>
  <si>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</si>
  <si>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</si>
  <si>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</si>
  <si>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</si>
  <si>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</si>
  <si>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</si>
  <si>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</si>
  <si>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</si>
  <si>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</si>
  <si>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</si>
  <si>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</si>
  <si>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</si>
  <si>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</si>
  <si>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</si>
  <si>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</si>
  <si>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</si>
  <si>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</si>
  <si>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</si>
  <si>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</si>
  <si>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</si>
  <si>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</si>
  <si>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</si>
  <si>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</si>
  <si>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</si>
  <si>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</si>
  <si>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</si>
  <si>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</si>
  <si>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高等学校</t>
  </si>
  <si>
    <t>学校数</t>
  </si>
  <si>
    <t>児童数</t>
  </si>
  <si>
    <t>生徒数</t>
  </si>
  <si>
    <t>（１）歳 入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</si>
  <si>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</si>
  <si>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</si>
  <si>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</si>
  <si>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</si>
  <si>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</si>
  <si>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</si>
  <si>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</si>
  <si>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</si>
  <si>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</si>
  <si>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</si>
  <si>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</si>
  <si>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</si>
  <si>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</si>
  <si>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</si>
  <si>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</si>
  <si>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</si>
  <si>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</si>
  <si>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</si>
  <si>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</si>
  <si>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</si>
  <si>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</si>
  <si>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知立市 企画部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</si>
  <si>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</si>
  <si>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</si>
  <si>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</si>
  <si>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</si>
  <si>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</si>
  <si>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豊田市の保育所について、調査以外のへき地保育所を合算した数を掲載。</t>
  </si>
  <si>
    <t>Ｈ22年</t>
  </si>
  <si>
    <t xml:space="preserve"> 0565-34-6986(直通)</t>
  </si>
  <si>
    <t xml:space="preserve"> 0566-71-2205 (直通）</t>
  </si>
  <si>
    <t>漁業</t>
  </si>
  <si>
    <t>建設業</t>
  </si>
  <si>
    <t>製造業</t>
  </si>
  <si>
    <t>刈 谷 市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</si>
  <si>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</si>
  <si>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</si>
  <si>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</si>
  <si>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</si>
  <si>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</si>
  <si>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フィリピン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</si>
  <si>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</si>
  <si>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</si>
  <si>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</si>
  <si>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</si>
  <si>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</si>
  <si>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</si>
  <si>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</si>
  <si>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〒448-8501</t>
  </si>
  <si>
    <t xml:space="preserve"> 0566-62-1001（直通） </t>
  </si>
  <si>
    <t xml:space="preserve"> 0566-23-1105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</si>
  <si>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</si>
  <si>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</si>
  <si>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</si>
  <si>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</si>
  <si>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0566-76-1112</t>
  </si>
  <si>
    <t xml:space="preserve"> 〒445-8501</t>
  </si>
  <si>
    <t xml:space="preserve"> 0563-56-0212</t>
  </si>
  <si>
    <t xml:space="preserve"> 〒472-8666</t>
  </si>
  <si>
    <t xml:space="preserve"> kikaku-seisaku@city.chiryu.lg.jp</t>
  </si>
  <si>
    <t xml:space="preserve"> 〒444-1398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</si>
  <si>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</si>
  <si>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</si>
  <si>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</si>
  <si>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</si>
  <si>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〒444-0192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</si>
  <si>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</si>
  <si>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</si>
  <si>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</si>
  <si>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</si>
  <si>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</si>
  <si>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</si>
  <si>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</si>
  <si>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</si>
  <si>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</si>
  <si>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</si>
  <si>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</si>
  <si>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</si>
  <si>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</si>
  <si>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</si>
  <si>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</si>
  <si>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</si>
  <si>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</si>
  <si>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</si>
  <si>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</si>
  <si>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</si>
  <si>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 外</t>
  </si>
  <si>
    <t>総    数</t>
  </si>
  <si>
    <t>※ 横欄は流出人口、縦欄は流入人口を示す。</t>
  </si>
  <si>
    <t>４ 産 業</t>
  </si>
  <si>
    <t>（１）産業別就業者数</t>
  </si>
  <si>
    <t>総  数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</si>
  <si>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</si>
  <si>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</si>
  <si>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</si>
  <si>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</si>
  <si>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</si>
  <si>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</si>
  <si>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</si>
  <si>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</si>
  <si>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医 療
福 祉</t>
  </si>
  <si>
    <t>ｻｰﾋﾞｽ業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</si>
  <si>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</si>
  <si>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</si>
  <si>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</si>
  <si>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</si>
  <si>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</si>
  <si>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</si>
  <si>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</si>
  <si>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</si>
  <si>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</si>
  <si>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</si>
  <si>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</si>
  <si>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</si>
  <si>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</si>
  <si>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</si>
  <si>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</si>
  <si>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</si>
  <si>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</si>
  <si>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</si>
  <si>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</si>
  <si>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</si>
  <si>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</si>
  <si>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</si>
  <si>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</si>
  <si>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</si>
  <si>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</si>
  <si>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</si>
  <si>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</si>
  <si>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</si>
  <si>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</si>
  <si>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</si>
  <si>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</si>
  <si>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</si>
  <si>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</si>
  <si>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</si>
  <si>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販売のあった経営体</t>
  </si>
  <si>
    <t>計</t>
  </si>
  <si>
    <t>露地
野菜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</si>
  <si>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</si>
  <si>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</si>
  <si>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</si>
  <si>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</si>
  <si>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</si>
  <si>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</si>
  <si>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</si>
  <si>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</si>
  <si>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</si>
  <si>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</si>
  <si>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</si>
  <si>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機械器具</t>
  </si>
  <si>
    <t>無店舗</t>
  </si>
  <si>
    <t>その他の
小売業</t>
  </si>
  <si>
    <t xml:space="preserve"> 幸田町 企画部</t>
  </si>
  <si>
    <t xml:space="preserve">  庶務課 統計担当</t>
  </si>
  <si>
    <t xml:space="preserve"> 高浜市 企画部</t>
  </si>
  <si>
    <t xml:space="preserve"> 0566-83-1141</t>
  </si>
  <si>
    <t xml:space="preserve"> 0566-52-1110</t>
  </si>
  <si>
    <t>Ｈ27年</t>
  </si>
  <si>
    <t>Ｈ27年</t>
  </si>
  <si>
    <t xml:space="preserve"> 0564-23-6229</t>
  </si>
  <si>
    <t xml:space="preserve"> tokei@city.okazaki.lg.jp</t>
  </si>
  <si>
    <t>-</t>
  </si>
  <si>
    <t>不動産業
物品賃貸業</t>
  </si>
  <si>
    <t xml:space="preserve"> 岡崎市 総合政策部</t>
  </si>
  <si>
    <t>※ 上段は通勤者、下段は通学者（１５歳未満を含む）を示す。</t>
  </si>
  <si>
    <t>（１）保育所・幼稚園・認定こども園</t>
  </si>
  <si>
    <t>保育所・幼稚園・認定こども園数</t>
  </si>
  <si>
    <t>※ 上段は保育所、下段は幼稚園、中段は認定こども園を示す。</t>
  </si>
  <si>
    <t>※ 保育所・幼稚園・認定こども園数欄の（  ）内は公立を再掲。</t>
  </si>
  <si>
    <t>※ 保育士・教員数は兼務を含む。</t>
  </si>
  <si>
    <t>田</t>
  </si>
  <si>
    <t>人　　　　　　口</t>
  </si>
  <si>
    <t>総　数</t>
  </si>
  <si>
    <t>ブラジル</t>
  </si>
  <si>
    <t>出生</t>
  </si>
  <si>
    <t>県　　外</t>
  </si>
  <si>
    <t xml:space="preserve"> 岡崎市十王町2丁目9番地</t>
  </si>
  <si>
    <t>教員・
保育士数</t>
  </si>
  <si>
    <t xml:space="preserve"> 刈谷市東陽町1丁目1番地</t>
  </si>
  <si>
    <t xml:space="preserve"> 西尾市寄住町下田22番地</t>
  </si>
  <si>
    <t xml:space="preserve"> みよし市三好町小坂50番地</t>
  </si>
  <si>
    <t xml:space="preserve"> 碧南市松本町28番地</t>
  </si>
  <si>
    <t xml:space="preserve"> 知立市広見3丁目1番地</t>
  </si>
  <si>
    <t xml:space="preserve"> 高浜市青木町4丁目1番地2</t>
  </si>
  <si>
    <t xml:space="preserve"> 幸田町大字菱池字元林1番地1</t>
  </si>
  <si>
    <t xml:space="preserve"> 安城市桜町18番23号</t>
  </si>
  <si>
    <t xml:space="preserve"> 豊田市西町3丁目60番地</t>
  </si>
  <si>
    <t>分類不能</t>
  </si>
  <si>
    <t>（２）歳 出</t>
  </si>
  <si>
    <t>ベトナム</t>
  </si>
  <si>
    <t xml:space="preserve"> kikaku@city.aichi-miyoshi.lg.jp</t>
  </si>
  <si>
    <t>Ｘ</t>
  </si>
  <si>
    <t>（平成28年6月1日 経済センサス－活動調査 単位：百万円）</t>
  </si>
  <si>
    <t xml:space="preserve"> keiei@city.anjo.lg.jp</t>
  </si>
  <si>
    <t xml:space="preserve"> 西尾市 総合政策部</t>
  </si>
  <si>
    <t xml:space="preserve"> 0566-52-1111 (内80169)</t>
  </si>
  <si>
    <t xml:space="preserve"> ict@city.takahama.lg.jp</t>
  </si>
  <si>
    <t xml:space="preserve"> toukei@city.kariya.lg.jp</t>
  </si>
  <si>
    <t>Ｒ 2年</t>
  </si>
  <si>
    <t>※ 西尾市下段は、平成３１年４月１日に新たに開校された義務教育学校。</t>
  </si>
  <si>
    <t>※ 義務教育学校とは、小学校課程と中学校課程を一貫して行う学校。</t>
  </si>
  <si>
    <t>※ （）表示は、教員が小学校課程と中学校課程で兼務し、分けることができないため。</t>
  </si>
  <si>
    <t>環境性能割交付金</t>
  </si>
  <si>
    <t xml:space="preserve"> 0561-76-5021</t>
  </si>
  <si>
    <t>　ICT推進グループ　統計担当</t>
  </si>
  <si>
    <t xml:space="preserve"> toukei@city.nishio.lg.jp</t>
  </si>
  <si>
    <t xml:space="preserve">  企画課 企画２係</t>
  </si>
  <si>
    <t>（令和2年6月1日 工業統計調査 単位：万円）</t>
  </si>
  <si>
    <t>（令和2年2月1日　農林業センサス）</t>
  </si>
  <si>
    <r>
      <t xml:space="preserve">準単一
複合経営
</t>
    </r>
    <r>
      <rPr>
        <sz val="8"/>
        <rFont val="ＭＳ ゴシック"/>
        <family val="3"/>
      </rPr>
      <t>単位：経営体</t>
    </r>
  </si>
  <si>
    <r>
      <t xml:space="preserve">複合経営
</t>
    </r>
    <r>
      <rPr>
        <sz val="8"/>
        <rFont val="ＭＳ ゴシック"/>
        <family val="3"/>
      </rPr>
      <t>単位：経営体</t>
    </r>
  </si>
  <si>
    <t xml:space="preserve">  経営企画課 政策推進係</t>
  </si>
  <si>
    <t xml:space="preserve"> keieika@city.hekinan.lg.jp</t>
  </si>
  <si>
    <r>
      <t xml:space="preserve">農家数
</t>
    </r>
    <r>
      <rPr>
        <sz val="8"/>
        <rFont val="ＭＳ ゴシック"/>
        <family val="3"/>
      </rPr>
      <t>単位：戸</t>
    </r>
  </si>
  <si>
    <r>
      <t>単一経営　　　</t>
    </r>
    <r>
      <rPr>
        <sz val="8"/>
        <rFont val="ＭＳ ゴシック"/>
        <family val="3"/>
      </rPr>
      <t>単位：経営体</t>
    </r>
  </si>
  <si>
    <t>雑 穀
いも類
豆 類</t>
  </si>
  <si>
    <t>麦類作</t>
  </si>
  <si>
    <t>稲作</t>
  </si>
  <si>
    <t>工芸
農作物</t>
  </si>
  <si>
    <t>施設
野菜</t>
  </si>
  <si>
    <t>果樹類</t>
  </si>
  <si>
    <t>花き
花木</t>
  </si>
  <si>
    <t>X</t>
  </si>
  <si>
    <t>-</t>
  </si>
  <si>
    <t>-</t>
  </si>
  <si>
    <t>ゴルフ場利用税交付金</t>
  </si>
  <si>
    <t>法人事業税交付金</t>
  </si>
  <si>
    <t>０歳</t>
  </si>
  <si>
    <t xml:space="preserve"> 0566-95-9865(直通）</t>
  </si>
  <si>
    <t xml:space="preserve"> 0566-48-0077</t>
  </si>
  <si>
    <t>複合
ｻｰﾋﾞｽ
事業</t>
  </si>
  <si>
    <t xml:space="preserve"> 公 務
(他に分類されないもの)</t>
  </si>
  <si>
    <t>宿泊業､
飲食
ｻｰﾋﾞｽ業</t>
  </si>
  <si>
    <t>農  業</t>
  </si>
  <si>
    <t>学術研究
専門・技術ｻｰﾋﾞｽ</t>
  </si>
  <si>
    <t>宿泊業、
飲食
ｻｰﾋﾞｽ業</t>
  </si>
  <si>
    <t>生活関連
ｻｰﾋﾞｽ業
娯楽業</t>
  </si>
  <si>
    <t>教育学習
支援業</t>
  </si>
  <si>
    <t>学術研究､
専門･技術
ｻｰﾋﾞｽ業</t>
  </si>
  <si>
    <t>生活関連
ｻｰﾋﾞｽ業､
娯楽業</t>
  </si>
  <si>
    <t>教育､学習
支援業</t>
  </si>
  <si>
    <t>※　農家数：販売農家と自給的農家の合計。経営耕地面積が10a以上又は調査前1年間の販売額が15万円以上の世帯。
※　農業経営体：経営耕地面積30a以上又は調査前1年間の販売額50万円以上など、一定基準以上の農業を行う農家や
　　事業体。               
※　単一経営：主位部門の販売金額が８割以上の経営体。
※　準単一複合経営：主位部門の販売金額が６割以上８割未満の経営体。
※　複合経営：主位部門の販売金額が６割未満の経営体。</t>
  </si>
  <si>
    <t>（令和5年3月現在）</t>
  </si>
  <si>
    <t>（令和4年1月1日 単位：k㎡）</t>
  </si>
  <si>
    <r>
      <t>（令和4</t>
    </r>
    <r>
      <rPr>
        <sz val="10.8"/>
        <rFont val="ＭＳ 明朝"/>
        <family val="1"/>
      </rPr>
      <t>年12月31日 単位：ha）</t>
    </r>
  </si>
  <si>
    <r>
      <t>(令和4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</si>
  <si>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(令和4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</si>
  <si>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Ｒ 4年</t>
  </si>
  <si>
    <r>
      <t>（令和2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</si>
  <si>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>（令和2年10月1日 国勢調査 単位：人）</t>
  </si>
  <si>
    <r>
      <t>（令和4年5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</si>
  <si>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（令和4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</si>
  <si>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令和3年度一般会計歳入歳出決算額</t>
  </si>
  <si>
    <t xml:space="preserve">  経営情報課　行革・経営係</t>
  </si>
  <si>
    <t>22</t>
  </si>
  <si>
    <t>3</t>
  </si>
  <si>
    <t>3</t>
  </si>
  <si>
    <t>5</t>
  </si>
  <si>
    <t>2</t>
  </si>
  <si>
    <t>12</t>
  </si>
  <si>
    <t>31</t>
  </si>
  <si>
    <t>4</t>
  </si>
  <si>
    <t>1</t>
  </si>
  <si>
    <t>6</t>
  </si>
  <si>
    <t>54(35)</t>
  </si>
  <si>
    <t xml:space="preserve">   3(3)</t>
  </si>
  <si>
    <t xml:space="preserve">   13(5)</t>
  </si>
  <si>
    <t xml:space="preserve">   5(5)</t>
  </si>
  <si>
    <t>15(15)</t>
  </si>
  <si>
    <t>21(10)</t>
  </si>
  <si>
    <t>61(52)</t>
  </si>
  <si>
    <t>　19(9)</t>
  </si>
  <si>
    <t>23</t>
  </si>
  <si>
    <t xml:space="preserve">  29(8)</t>
  </si>
  <si>
    <t xml:space="preserve">  15(5)</t>
  </si>
  <si>
    <t>34(25)</t>
  </si>
  <si>
    <t xml:space="preserve">   5(3)</t>
  </si>
  <si>
    <t xml:space="preserve">   8(1)</t>
  </si>
  <si>
    <t xml:space="preserve">   3(2)</t>
  </si>
  <si>
    <t xml:space="preserve">  10(6)</t>
  </si>
  <si>
    <t xml:space="preserve">   8(8)</t>
  </si>
  <si>
    <t xml:space="preserve">  広報広聴課 統計担当</t>
  </si>
  <si>
    <t xml:space="preserve">  企画政策課 地方創生SDGs係</t>
  </si>
  <si>
    <t xml:space="preserve">  企画政策課 政策グループ</t>
  </si>
  <si>
    <t xml:space="preserve"> 0564-63-5132（直通）</t>
  </si>
  <si>
    <t xml:space="preserve"> 0563-65-2160 (直通)</t>
  </si>
  <si>
    <t>県内及び
そ の 他</t>
  </si>
  <si>
    <r>
      <t>県内</t>
    </r>
    <r>
      <rPr>
        <sz val="10.8"/>
        <rFont val="ＭＳ 明朝"/>
        <family val="1"/>
      </rPr>
      <t>及び
そ の 他</t>
    </r>
  </si>
  <si>
    <t>（平成28年6月1日 経済センサス-活動調査）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</si>
</sst>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_);\(#,##0\)"/>
    <numFmt numFmtId="206" formatCode="\(#,##0\)"/>
    <numFmt numFmtId="207" formatCode="\(0\)"/>
    <numFmt numFmtId="208" formatCode="General;\-General;0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\-#,##0;\-"/>
    <numFmt numFmtId="214" formatCode="&quot;¥&quot;#,##0_);[Red]\(&quot;¥&quot;#,##0\)"/>
    <numFmt numFmtId="215" formatCode="#\ ###\ ##0"/>
    <numFmt numFmtId="216" formatCode="0.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6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8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theme="1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1" applyNumberFormat="0" applyAlignment="0" applyProtection="0"/>
    <xf numFmtId="0" fontId="47" fillId="38" borderId="1" applyNumberFormat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9" fillId="0" borderId="3" applyNumberFormat="0" applyFill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4" applyNumberFormat="0" applyAlignment="0" applyProtection="0"/>
    <xf numFmtId="0" fontId="51" fillId="4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6" fontId="0" fillId="0" borderId="0">
      <alignment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9" applyNumberFormat="0" applyFill="0" applyAlignment="0" applyProtection="0"/>
    <xf numFmtId="0" fontId="59" fillId="42" borderId="10" applyNumberFormat="0" applyAlignment="0" applyProtection="0"/>
    <xf numFmtId="0" fontId="59" fillId="42" borderId="10" applyNumberFormat="0" applyAlignment="0" applyProtection="0"/>
    <xf numFmtId="0" fontId="6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1" fillId="43" borderId="4" applyNumberFormat="0" applyAlignment="0" applyProtection="0"/>
    <xf numFmtId="0" fontId="61" fillId="43" borderId="4" applyNumberFormat="0" applyAlignment="0" applyProtection="0"/>
    <xf numFmtId="37" fontId="19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3" xfId="0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18" xfId="0" applyNumberFormat="1" applyFont="1" applyFill="1" applyBorder="1" applyAlignment="1">
      <alignment horizontal="center" vertical="center"/>
    </xf>
    <xf numFmtId="196" fontId="8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105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3" fillId="0" borderId="0" xfId="104" applyNumberFormat="1" applyFont="1" applyFill="1" applyAlignment="1">
      <alignment vertical="center"/>
      <protection/>
    </xf>
    <xf numFmtId="41" fontId="0" fillId="0" borderId="0" xfId="104" applyNumberFormat="1" applyFont="1" applyFill="1" applyAlignment="1">
      <alignment vertical="center"/>
      <protection/>
    </xf>
    <xf numFmtId="41" fontId="0" fillId="0" borderId="0" xfId="104" applyNumberFormat="1" applyFont="1" applyFill="1" applyAlignment="1">
      <alignment horizontal="right" vertical="center"/>
      <protection/>
    </xf>
    <xf numFmtId="41" fontId="0" fillId="0" borderId="0" xfId="104" applyNumberFormat="1" applyFill="1" applyAlignment="1">
      <alignment vertical="center"/>
      <protection/>
    </xf>
    <xf numFmtId="41" fontId="8" fillId="0" borderId="13" xfId="104" applyNumberFormat="1" applyFont="1" applyFill="1" applyBorder="1" applyAlignment="1">
      <alignment vertical="center"/>
      <protection/>
    </xf>
    <xf numFmtId="49" fontId="12" fillId="0" borderId="20" xfId="104" applyNumberFormat="1" applyFont="1" applyFill="1" applyBorder="1" applyAlignment="1">
      <alignment horizontal="distributed" vertical="center"/>
      <protection/>
    </xf>
    <xf numFmtId="41" fontId="0" fillId="0" borderId="14" xfId="104" applyNumberFormat="1" applyFill="1" applyBorder="1" applyAlignment="1">
      <alignment horizontal="center" vertical="center"/>
      <protection/>
    </xf>
    <xf numFmtId="41" fontId="0" fillId="0" borderId="11" xfId="104" applyNumberFormat="1" applyFill="1" applyBorder="1" applyAlignment="1">
      <alignment horizontal="center" vertical="center"/>
      <protection/>
    </xf>
    <xf numFmtId="41" fontId="0" fillId="0" borderId="11" xfId="104" applyNumberFormat="1" applyFont="1" applyFill="1" applyBorder="1" applyAlignment="1">
      <alignment horizontal="center" vertical="center"/>
      <protection/>
    </xf>
    <xf numFmtId="41" fontId="0" fillId="0" borderId="12" xfId="104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indent="3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30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27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 locked="0"/>
    </xf>
    <xf numFmtId="181" fontId="0" fillId="0" borderId="30" xfId="0" applyNumberFormat="1" applyFont="1" applyFill="1" applyBorder="1" applyAlignment="1" applyProtection="1">
      <alignment horizontal="right" vertical="center"/>
      <protection locked="0"/>
    </xf>
    <xf numFmtId="181" fontId="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distributed" vertical="center" wrapText="1"/>
    </xf>
    <xf numFmtId="41" fontId="8" fillId="0" borderId="2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1" fontId="12" fillId="0" borderId="20" xfId="0" applyNumberFormat="1" applyFont="1" applyFill="1" applyBorder="1" applyAlignment="1">
      <alignment vertical="center" wrapText="1"/>
    </xf>
    <xf numFmtId="41" fontId="12" fillId="0" borderId="21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right" vertical="center"/>
    </xf>
    <xf numFmtId="181" fontId="1" fillId="0" borderId="34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0" xfId="0" applyNumberFormat="1" applyFont="1" applyFill="1" applyBorder="1" applyAlignment="1">
      <alignment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horizontal="center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 indent="3"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distributed" textRotation="255" wrapText="1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top" textRotation="255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 horizontal="right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5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41" fontId="0" fillId="0" borderId="0" xfId="104" applyNumberFormat="1" applyFill="1" applyBorder="1" applyAlignment="1">
      <alignment vertical="center"/>
      <protection/>
    </xf>
    <xf numFmtId="3" fontId="12" fillId="0" borderId="2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 wrapText="1"/>
    </xf>
    <xf numFmtId="3" fontId="6" fillId="0" borderId="27" xfId="80" applyNumberFormat="1" applyFont="1" applyFill="1" applyBorder="1" applyAlignment="1">
      <alignment horizontal="right" vertical="center"/>
      <protection/>
    </xf>
    <xf numFmtId="3" fontId="6" fillId="0" borderId="33" xfId="80" applyNumberFormat="1" applyFont="1" applyFill="1" applyBorder="1" applyAlignment="1">
      <alignment horizontal="right" vertical="center"/>
      <protection/>
    </xf>
    <xf numFmtId="3" fontId="6" fillId="0" borderId="27" xfId="105" applyNumberFormat="1" applyFont="1" applyFill="1" applyBorder="1" applyAlignment="1">
      <alignment horizontal="right" vertical="center" wrapText="1"/>
      <protection/>
    </xf>
    <xf numFmtId="3" fontId="6" fillId="0" borderId="33" xfId="105" applyNumberFormat="1" applyFont="1" applyFill="1" applyBorder="1" applyAlignment="1">
      <alignment horizontal="right" vertical="center"/>
      <protection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 vertical="center"/>
    </xf>
    <xf numFmtId="3" fontId="6" fillId="0" borderId="30" xfId="0" applyNumberFormat="1" applyFont="1" applyFill="1" applyBorder="1" applyAlignment="1" quotePrefix="1">
      <alignment horizontal="right" vertical="center"/>
    </xf>
    <xf numFmtId="3" fontId="6" fillId="0" borderId="31" xfId="0" applyNumberFormat="1" applyFont="1" applyFill="1" applyBorder="1" applyAlignment="1" quotePrefix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27" xfId="105" applyNumberFormat="1" applyFont="1" applyFill="1" applyBorder="1" applyAlignment="1">
      <alignment horizontal="right" vertical="center"/>
      <protection/>
    </xf>
    <xf numFmtId="38" fontId="0" fillId="0" borderId="0" xfId="80" applyNumberFormat="1" applyFill="1" applyAlignment="1">
      <alignment horizontal="right" vertical="center"/>
      <protection/>
    </xf>
    <xf numFmtId="181" fontId="7" fillId="0" borderId="23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vertical="center"/>
    </xf>
    <xf numFmtId="187" fontId="7" fillId="0" borderId="33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 quotePrefix="1">
      <alignment horizontal="right" vertical="center"/>
    </xf>
    <xf numFmtId="187" fontId="7" fillId="0" borderId="31" xfId="0" applyNumberFormat="1" applyFont="1" applyFill="1" applyBorder="1" applyAlignment="1">
      <alignment horizontal="right" vertical="center" wrapText="1"/>
    </xf>
    <xf numFmtId="188" fontId="7" fillId="0" borderId="31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horizontal="right" vertical="center"/>
    </xf>
    <xf numFmtId="188" fontId="7" fillId="0" borderId="35" xfId="0" applyNumberFormat="1" applyFont="1" applyFill="1" applyBorder="1" applyAlignment="1">
      <alignment vertical="center"/>
    </xf>
    <xf numFmtId="187" fontId="7" fillId="0" borderId="35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4" xfId="80" applyNumberFormat="1" applyFont="1" applyFill="1" applyBorder="1" applyAlignment="1">
      <alignment horizontal="right" vertical="center"/>
      <protection/>
    </xf>
    <xf numFmtId="38" fontId="0" fillId="0" borderId="11" xfId="80" applyNumberFormat="1" applyFill="1" applyBorder="1" applyAlignment="1">
      <alignment vertical="center"/>
      <protection/>
    </xf>
    <xf numFmtId="3" fontId="6" fillId="0" borderId="11" xfId="0" applyNumberFormat="1" applyFont="1" applyFill="1" applyBorder="1" applyAlignment="1" quotePrefix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215" fontId="12" fillId="0" borderId="0" xfId="101" applyNumberFormat="1" applyFont="1" applyFill="1" applyBorder="1" applyAlignment="1">
      <alignment horizontal="right" vertical="center"/>
      <protection/>
    </xf>
    <xf numFmtId="195" fontId="0" fillId="0" borderId="31" xfId="0" applyNumberFormat="1" applyBorder="1" applyAlignment="1">
      <alignment horizontal="right"/>
    </xf>
    <xf numFmtId="195" fontId="0" fillId="0" borderId="35" xfId="0" applyNumberFormat="1" applyBorder="1" applyAlignment="1">
      <alignment horizontal="right"/>
    </xf>
    <xf numFmtId="181" fontId="0" fillId="0" borderId="27" xfId="0" applyNumberFormat="1" applyBorder="1" applyAlignment="1">
      <alignment horizontal="right"/>
    </xf>
    <xf numFmtId="181" fontId="0" fillId="0" borderId="30" xfId="0" applyNumberFormat="1" applyBorder="1" applyAlignment="1">
      <alignment horizontal="right"/>
    </xf>
    <xf numFmtId="181" fontId="0" fillId="0" borderId="34" xfId="0" applyNumberFormat="1" applyBorder="1" applyAlignment="1">
      <alignment horizontal="right"/>
    </xf>
    <xf numFmtId="181" fontId="0" fillId="0" borderId="30" xfId="0" applyNumberFormat="1" applyFon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1" fillId="0" borderId="37" xfId="0" applyNumberFormat="1" applyFont="1" applyBorder="1" applyAlignment="1">
      <alignment vertical="center"/>
    </xf>
    <xf numFmtId="181" fontId="1" fillId="0" borderId="38" xfId="0" applyNumberFormat="1" applyFont="1" applyBorder="1" applyAlignment="1">
      <alignment vertical="center"/>
    </xf>
    <xf numFmtId="195" fontId="0" fillId="45" borderId="31" xfId="0" applyNumberFormat="1" applyFill="1" applyBorder="1" applyAlignment="1">
      <alignment horizontal="right"/>
    </xf>
    <xf numFmtId="205" fontId="0" fillId="0" borderId="27" xfId="104" applyNumberFormat="1" applyBorder="1" applyAlignment="1">
      <alignment horizontal="right" vertical="center" wrapText="1"/>
      <protection/>
    </xf>
    <xf numFmtId="205" fontId="0" fillId="0" borderId="30" xfId="104" applyNumberFormat="1" applyBorder="1" applyAlignment="1">
      <alignment vertical="center" wrapText="1"/>
      <protection/>
    </xf>
    <xf numFmtId="205" fontId="0" fillId="0" borderId="30" xfId="104" applyNumberFormat="1" applyFont="1" applyBorder="1" applyAlignment="1">
      <alignment horizontal="right" vertical="center" wrapText="1"/>
      <protection/>
    </xf>
    <xf numFmtId="205" fontId="0" fillId="0" borderId="27" xfId="104" applyNumberFormat="1" applyBorder="1" applyAlignment="1">
      <alignment vertical="center" wrapText="1"/>
      <protection/>
    </xf>
    <xf numFmtId="205" fontId="0" fillId="0" borderId="33" xfId="104" applyNumberFormat="1" applyBorder="1" applyAlignment="1">
      <alignment vertical="center" wrapText="1"/>
      <protection/>
    </xf>
    <xf numFmtId="205" fontId="0" fillId="0" borderId="11" xfId="104" applyNumberFormat="1" applyBorder="1" applyAlignment="1">
      <alignment vertical="center" wrapText="1"/>
      <protection/>
    </xf>
    <xf numFmtId="205" fontId="0" fillId="0" borderId="30" xfId="104" applyNumberFormat="1" applyBorder="1" applyAlignment="1">
      <alignment horizontal="right" vertical="center" wrapText="1"/>
      <protection/>
    </xf>
    <xf numFmtId="205" fontId="0" fillId="0" borderId="31" xfId="104" applyNumberFormat="1" applyBorder="1" applyAlignment="1">
      <alignment vertical="center" wrapText="1"/>
      <protection/>
    </xf>
    <xf numFmtId="205" fontId="0" fillId="0" borderId="34" xfId="104" applyNumberFormat="1" applyBorder="1" applyAlignment="1">
      <alignment vertical="center" wrapText="1"/>
      <protection/>
    </xf>
    <xf numFmtId="205" fontId="0" fillId="0" borderId="34" xfId="104" applyNumberFormat="1" applyFont="1" applyBorder="1" applyAlignment="1">
      <alignment horizontal="right" vertical="center" wrapText="1"/>
      <protection/>
    </xf>
    <xf numFmtId="205" fontId="0" fillId="0" borderId="35" xfId="104" applyNumberFormat="1" applyBorder="1" applyAlignment="1">
      <alignment vertical="center" wrapText="1"/>
      <protection/>
    </xf>
    <xf numFmtId="205" fontId="0" fillId="0" borderId="12" xfId="104" applyNumberFormat="1" applyBorder="1" applyAlignment="1">
      <alignment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/>
    </xf>
    <xf numFmtId="0" fontId="6" fillId="0" borderId="11" xfId="0" applyFont="1" applyFill="1" applyBorder="1" applyAlignment="1" applyProtection="1">
      <alignment shrinkToFit="1"/>
      <protection/>
    </xf>
    <xf numFmtId="195" fontId="0" fillId="0" borderId="30" xfId="0" applyNumberFormat="1" applyFill="1" applyBorder="1" applyAlignment="1">
      <alignment/>
    </xf>
    <xf numFmtId="195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0" xfId="0" applyNumberFormat="1" applyFill="1" applyBorder="1" applyAlignment="1">
      <alignment/>
    </xf>
    <xf numFmtId="195" fontId="0" fillId="0" borderId="30" xfId="105" applyNumberFormat="1" applyFont="1" applyFill="1" applyBorder="1">
      <alignment/>
      <protection/>
    </xf>
    <xf numFmtId="195" fontId="0" fillId="0" borderId="30" xfId="105" applyNumberFormat="1" applyFont="1" applyFill="1" applyBorder="1" applyAlignment="1">
      <alignment horizontal="right"/>
      <protection/>
    </xf>
    <xf numFmtId="195" fontId="0" fillId="0" borderId="34" xfId="0" applyNumberFormat="1" applyFont="1" applyFill="1" applyBorder="1" applyAlignment="1">
      <alignment/>
    </xf>
    <xf numFmtId="181" fontId="0" fillId="0" borderId="27" xfId="0" applyNumberFormat="1" applyFill="1" applyBorder="1" applyAlignment="1">
      <alignment horizontal="right"/>
    </xf>
    <xf numFmtId="181" fontId="0" fillId="0" borderId="33" xfId="0" applyNumberFormat="1" applyFill="1" applyBorder="1" applyAlignment="1">
      <alignment horizontal="right"/>
    </xf>
    <xf numFmtId="181" fontId="0" fillId="0" borderId="30" xfId="0" applyNumberFormat="1" applyFill="1" applyBorder="1" applyAlignment="1">
      <alignment horizontal="right"/>
    </xf>
    <xf numFmtId="181" fontId="0" fillId="0" borderId="31" xfId="0" applyNumberFormat="1" applyFill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27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81" fontId="0" fillId="0" borderId="33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30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7" xfId="0" applyNumberForma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181" fontId="0" fillId="0" borderId="30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18" xfId="0" applyNumberFormat="1" applyFill="1" applyBorder="1" applyAlignment="1" applyProtection="1">
      <alignment horizontal="right" vertical="center"/>
      <protection locked="0"/>
    </xf>
    <xf numFmtId="181" fontId="0" fillId="0" borderId="18" xfId="0" applyNumberForma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 applyProtection="1">
      <alignment horizontal="right" vertical="center"/>
      <protection locked="0"/>
    </xf>
    <xf numFmtId="182" fontId="0" fillId="0" borderId="25" xfId="0" applyNumberFormat="1" applyFont="1" applyFill="1" applyBorder="1" applyAlignment="1">
      <alignment horizontal="right" vertical="center" wrapText="1"/>
    </xf>
    <xf numFmtId="182" fontId="0" fillId="0" borderId="27" xfId="0" applyNumberFormat="1" applyFont="1" applyFill="1" applyBorder="1" applyAlignment="1">
      <alignment horizontal="right" vertical="center" wrapText="1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 wrapText="1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 wrapText="1"/>
    </xf>
    <xf numFmtId="182" fontId="0" fillId="0" borderId="34" xfId="0" applyNumberFormat="1" applyFont="1" applyFill="1" applyBorder="1" applyAlignment="1">
      <alignment vertical="center"/>
    </xf>
    <xf numFmtId="182" fontId="0" fillId="0" borderId="35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180" fontId="0" fillId="0" borderId="27" xfId="0" applyNumberFormat="1" applyFont="1" applyFill="1" applyBorder="1" applyAlignment="1">
      <alignment vertical="center" wrapText="1"/>
    </xf>
    <xf numFmtId="180" fontId="0" fillId="0" borderId="33" xfId="0" applyNumberFormat="1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vertical="center" wrapText="1"/>
    </xf>
    <xf numFmtId="180" fontId="0" fillId="0" borderId="30" xfId="0" applyNumberFormat="1" applyFont="1" applyFill="1" applyBorder="1" applyAlignment="1">
      <alignment vertical="center" wrapText="1"/>
    </xf>
    <xf numFmtId="180" fontId="0" fillId="0" borderId="30" xfId="0" applyNumberFormat="1" applyFont="1" applyFill="1" applyBorder="1" applyAlignment="1">
      <alignment horizontal="right"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 wrapText="1"/>
    </xf>
    <xf numFmtId="41" fontId="0" fillId="0" borderId="30" xfId="104" applyNumberFormat="1" applyFont="1" applyFill="1" applyBorder="1" applyAlignment="1">
      <alignment horizontal="right" vertical="center" wrapText="1"/>
      <protection/>
    </xf>
    <xf numFmtId="180" fontId="0" fillId="0" borderId="34" xfId="0" applyNumberFormat="1" applyFont="1" applyFill="1" applyBorder="1" applyAlignment="1">
      <alignment vertical="center" wrapText="1"/>
    </xf>
    <xf numFmtId="180" fontId="0" fillId="0" borderId="35" xfId="0" applyNumberFormat="1" applyFont="1" applyFill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 wrapText="1"/>
    </xf>
    <xf numFmtId="196" fontId="0" fillId="0" borderId="14" xfId="0" applyNumberFormat="1" applyFont="1" applyFill="1" applyBorder="1" applyAlignment="1">
      <alignment horizontal="center"/>
    </xf>
    <xf numFmtId="196" fontId="0" fillId="0" borderId="27" xfId="0" applyNumberFormat="1" applyFont="1" applyFill="1" applyBorder="1" applyAlignment="1">
      <alignment horizontal="right"/>
    </xf>
    <xf numFmtId="196" fontId="0" fillId="0" borderId="33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center"/>
    </xf>
    <xf numFmtId="196" fontId="0" fillId="0" borderId="30" xfId="0" applyNumberFormat="1" applyFont="1" applyFill="1" applyBorder="1" applyAlignment="1">
      <alignment horizontal="right"/>
    </xf>
    <xf numFmtId="196" fontId="0" fillId="0" borderId="31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32" xfId="0" applyNumberFormat="1" applyFont="1" applyFill="1" applyBorder="1" applyAlignment="1">
      <alignment horizontal="right"/>
    </xf>
    <xf numFmtId="196" fontId="0" fillId="0" borderId="14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/>
    </xf>
    <xf numFmtId="196" fontId="0" fillId="0" borderId="25" xfId="0" applyNumberFormat="1" applyFill="1" applyBorder="1" applyAlignment="1">
      <alignment horizontal="right"/>
    </xf>
    <xf numFmtId="196" fontId="0" fillId="0" borderId="27" xfId="0" applyNumberFormat="1" applyFill="1" applyBorder="1" applyAlignment="1">
      <alignment horizontal="right"/>
    </xf>
    <xf numFmtId="196" fontId="0" fillId="0" borderId="30" xfId="0" applyNumberForma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30" xfId="0" applyNumberFormat="1" applyFont="1" applyFill="1" applyBorder="1" applyAlignment="1">
      <alignment horizontal="right"/>
    </xf>
    <xf numFmtId="196" fontId="0" fillId="0" borderId="31" xfId="0" applyNumberFormat="1" applyFill="1" applyBorder="1" applyAlignment="1">
      <alignment horizontal="right"/>
    </xf>
    <xf numFmtId="196" fontId="0" fillId="0" borderId="33" xfId="0" applyNumberFormat="1" applyFill="1" applyBorder="1" applyAlignment="1">
      <alignment horizontal="right"/>
    </xf>
    <xf numFmtId="196" fontId="0" fillId="0" borderId="32" xfId="0" applyNumberFormat="1" applyFill="1" applyBorder="1" applyAlignment="1">
      <alignment horizontal="right"/>
    </xf>
    <xf numFmtId="196" fontId="0" fillId="0" borderId="14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 horizontal="right"/>
    </xf>
    <xf numFmtId="189" fontId="0" fillId="0" borderId="27" xfId="0" applyNumberFormat="1" applyFont="1" applyFill="1" applyBorder="1" applyAlignment="1">
      <alignment/>
    </xf>
    <xf numFmtId="189" fontId="0" fillId="0" borderId="33" xfId="0" applyNumberFormat="1" applyFont="1" applyFill="1" applyBorder="1" applyAlignment="1">
      <alignment/>
    </xf>
    <xf numFmtId="189" fontId="0" fillId="0" borderId="30" xfId="0" applyNumberFormat="1" applyFont="1" applyFill="1" applyBorder="1" applyAlignment="1">
      <alignment horizontal="right"/>
    </xf>
    <xf numFmtId="189" fontId="0" fillId="0" borderId="30" xfId="0" applyNumberFormat="1" applyFont="1" applyFill="1" applyBorder="1" applyAlignment="1">
      <alignment/>
    </xf>
    <xf numFmtId="189" fontId="0" fillId="0" borderId="31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 horizontal="right"/>
    </xf>
    <xf numFmtId="180" fontId="0" fillId="0" borderId="32" xfId="0" applyNumberFormat="1" applyFont="1" applyFill="1" applyBorder="1" applyAlignment="1">
      <alignment horizontal="right"/>
    </xf>
    <xf numFmtId="196" fontId="0" fillId="0" borderId="14" xfId="0" applyNumberFormat="1" applyFill="1" applyBorder="1" applyAlignment="1">
      <alignment horizontal="right"/>
    </xf>
    <xf numFmtId="196" fontId="0" fillId="0" borderId="11" xfId="0" applyNumberFormat="1" applyFill="1" applyBorder="1" applyAlignment="1">
      <alignment horizontal="right"/>
    </xf>
    <xf numFmtId="196" fontId="0" fillId="0" borderId="26" xfId="0" applyNumberFormat="1" applyFill="1" applyBorder="1" applyAlignment="1">
      <alignment horizontal="right"/>
    </xf>
    <xf numFmtId="196" fontId="63" fillId="0" borderId="23" xfId="0" applyNumberFormat="1" applyFont="1" applyFill="1" applyBorder="1" applyAlignment="1">
      <alignment horizontal="right"/>
    </xf>
    <xf numFmtId="196" fontId="0" fillId="0" borderId="23" xfId="0" applyNumberFormat="1" applyFont="1" applyFill="1" applyBorder="1" applyAlignment="1">
      <alignment horizontal="right"/>
    </xf>
    <xf numFmtId="196" fontId="63" fillId="0" borderId="0" xfId="0" applyNumberFormat="1" applyFont="1" applyFill="1" applyAlignment="1">
      <alignment horizontal="right"/>
    </xf>
    <xf numFmtId="196" fontId="63" fillId="0" borderId="30" xfId="0" applyNumberFormat="1" applyFont="1" applyFill="1" applyBorder="1" applyAlignment="1">
      <alignment horizontal="right"/>
    </xf>
    <xf numFmtId="196" fontId="63" fillId="0" borderId="31" xfId="0" applyNumberFormat="1" applyFont="1" applyFill="1" applyBorder="1" applyAlignment="1">
      <alignment horizontal="right"/>
    </xf>
    <xf numFmtId="196" fontId="0" fillId="0" borderId="36" xfId="0" applyNumberFormat="1" applyFill="1" applyBorder="1" applyAlignment="1">
      <alignment horizontal="right"/>
    </xf>
    <xf numFmtId="196" fontId="63" fillId="0" borderId="25" xfId="0" applyNumberFormat="1" applyFont="1" applyFill="1" applyBorder="1" applyAlignment="1">
      <alignment horizontal="right"/>
    </xf>
    <xf numFmtId="196" fontId="63" fillId="0" borderId="36" xfId="0" applyNumberFormat="1" applyFont="1" applyFill="1" applyBorder="1" applyAlignment="1">
      <alignment horizontal="right"/>
    </xf>
    <xf numFmtId="196" fontId="63" fillId="0" borderId="32" xfId="0" applyNumberFormat="1" applyFont="1" applyFill="1" applyBorder="1" applyAlignment="1">
      <alignment horizontal="right"/>
    </xf>
    <xf numFmtId="187" fontId="0" fillId="0" borderId="14" xfId="0" applyNumberFormat="1" applyFont="1" applyFill="1" applyBorder="1" applyAlignment="1">
      <alignment horizontal="right"/>
    </xf>
    <xf numFmtId="187" fontId="0" fillId="0" borderId="27" xfId="0" applyNumberFormat="1" applyFont="1" applyFill="1" applyBorder="1" applyAlignment="1">
      <alignment horizontal="right"/>
    </xf>
    <xf numFmtId="187" fontId="0" fillId="0" borderId="33" xfId="0" applyNumberFormat="1" applyFont="1" applyFill="1" applyBorder="1" applyAlignment="1">
      <alignment horizontal="right"/>
    </xf>
    <xf numFmtId="187" fontId="0" fillId="0" borderId="26" xfId="0" applyNumberFormat="1" applyFont="1" applyFill="1" applyBorder="1" applyAlignment="1">
      <alignment/>
    </xf>
    <xf numFmtId="187" fontId="0" fillId="0" borderId="25" xfId="0" applyNumberFormat="1" applyFont="1" applyFill="1" applyBorder="1" applyAlignment="1">
      <alignment/>
    </xf>
    <xf numFmtId="187" fontId="0" fillId="0" borderId="32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/>
    </xf>
    <xf numFmtId="196" fontId="0" fillId="0" borderId="34" xfId="0" applyNumberFormat="1" applyFont="1" applyFill="1" applyBorder="1" applyAlignment="1">
      <alignment horizontal="right"/>
    </xf>
    <xf numFmtId="196" fontId="0" fillId="0" borderId="34" xfId="0" applyNumberFormat="1" applyFill="1" applyBorder="1" applyAlignment="1" quotePrefix="1">
      <alignment horizontal="right"/>
    </xf>
    <xf numFmtId="196" fontId="0" fillId="0" borderId="34" xfId="0" applyNumberFormat="1" applyFont="1" applyFill="1" applyBorder="1" applyAlignment="1">
      <alignment/>
    </xf>
    <xf numFmtId="196" fontId="0" fillId="0" borderId="35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33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 horizontal="right"/>
    </xf>
    <xf numFmtId="187" fontId="0" fillId="0" borderId="31" xfId="0" applyNumberFormat="1" applyFont="1" applyFill="1" applyBorder="1" applyAlignment="1">
      <alignment horizontal="right"/>
    </xf>
    <xf numFmtId="178" fontId="0" fillId="0" borderId="30" xfId="0" applyNumberFormat="1" applyFill="1" applyBorder="1" applyAlignment="1">
      <alignment horizontal="right"/>
    </xf>
    <xf numFmtId="187" fontId="0" fillId="0" borderId="30" xfId="0" applyNumberFormat="1" applyFill="1" applyBorder="1" applyAlignment="1">
      <alignment/>
    </xf>
    <xf numFmtId="187" fontId="0" fillId="0" borderId="31" xfId="0" applyNumberForma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213" fontId="0" fillId="0" borderId="30" xfId="0" applyNumberFormat="1" applyFon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33" xfId="0" applyNumberFormat="1" applyFont="1" applyFill="1" applyBorder="1" applyAlignment="1">
      <alignment vertical="center"/>
    </xf>
    <xf numFmtId="213" fontId="0" fillId="0" borderId="14" xfId="0" applyNumberFormat="1" applyFill="1" applyBorder="1" applyAlignment="1">
      <alignment vertical="center"/>
    </xf>
    <xf numFmtId="213" fontId="0" fillId="0" borderId="30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vertical="center"/>
    </xf>
    <xf numFmtId="213" fontId="0" fillId="0" borderId="11" xfId="0" applyNumberFormat="1" applyFill="1" applyBorder="1" applyAlignment="1">
      <alignment vertical="center"/>
    </xf>
    <xf numFmtId="213" fontId="0" fillId="0" borderId="11" xfId="0" applyNumberForma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31" xfId="0" applyNumberForma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11" xfId="0" applyNumberFormat="1" applyFill="1" applyBorder="1" applyAlignment="1">
      <alignment horizontal="right" vertical="center"/>
    </xf>
    <xf numFmtId="213" fontId="0" fillId="0" borderId="34" xfId="0" applyNumberFormat="1" applyFont="1" applyFill="1" applyBorder="1" applyAlignment="1">
      <alignment vertical="center"/>
    </xf>
    <xf numFmtId="213" fontId="0" fillId="0" borderId="34" xfId="0" applyNumberFormat="1" applyFont="1" applyFill="1" applyBorder="1" applyAlignment="1">
      <alignment vertical="center"/>
    </xf>
    <xf numFmtId="213" fontId="0" fillId="0" borderId="35" xfId="0" applyNumberFormat="1" applyFont="1" applyFill="1" applyBorder="1" applyAlignment="1">
      <alignment vertical="center"/>
    </xf>
    <xf numFmtId="213" fontId="0" fillId="0" borderId="12" xfId="0" applyNumberFormat="1" applyFill="1" applyBorder="1" applyAlignment="1">
      <alignment vertical="center"/>
    </xf>
    <xf numFmtId="213" fontId="0" fillId="0" borderId="34" xfId="0" applyNumberFormat="1" applyFill="1" applyBorder="1" applyAlignment="1">
      <alignment vertical="center"/>
    </xf>
    <xf numFmtId="213" fontId="0" fillId="0" borderId="12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24" xfId="0" applyNumberFormat="1" applyFont="1" applyFill="1" applyBorder="1" applyAlignment="1">
      <alignment vertical="center"/>
    </xf>
    <xf numFmtId="213" fontId="0" fillId="0" borderId="28" xfId="0" applyNumberFormat="1" applyFont="1" applyFill="1" applyBorder="1" applyAlignment="1">
      <alignment vertical="center"/>
    </xf>
    <xf numFmtId="213" fontId="0" fillId="0" borderId="11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horizontal="right" vertical="center" wrapText="1"/>
    </xf>
    <xf numFmtId="213" fontId="0" fillId="0" borderId="31" xfId="0" applyNumberFormat="1" applyFill="1" applyBorder="1" applyAlignment="1">
      <alignment horizontal="right" vertical="center"/>
    </xf>
    <xf numFmtId="213" fontId="0" fillId="0" borderId="30" xfId="0" applyNumberFormat="1" applyFill="1" applyBorder="1" applyAlignment="1">
      <alignment horizontal="right" vertical="center"/>
    </xf>
    <xf numFmtId="213" fontId="0" fillId="0" borderId="11" xfId="0" applyNumberFormat="1" applyFont="1" applyFill="1" applyBorder="1" applyAlignment="1">
      <alignment horizontal="right" vertical="center"/>
    </xf>
    <xf numFmtId="213" fontId="0" fillId="0" borderId="31" xfId="0" applyNumberFormat="1" applyFont="1" applyFill="1" applyBorder="1" applyAlignment="1">
      <alignment horizontal="right" vertical="center"/>
    </xf>
    <xf numFmtId="213" fontId="0" fillId="0" borderId="35" xfId="0" applyNumberFormat="1" applyFont="1" applyFill="1" applyBorder="1" applyAlignment="1">
      <alignment horizontal="right" vertical="center"/>
    </xf>
    <xf numFmtId="213" fontId="0" fillId="0" borderId="34" xfId="0" applyNumberFormat="1" applyFont="1" applyFill="1" applyBorder="1" applyAlignment="1">
      <alignment horizontal="right" vertical="center"/>
    </xf>
    <xf numFmtId="213" fontId="0" fillId="0" borderId="40" xfId="0" applyNumberFormat="1" applyFont="1" applyFill="1" applyBorder="1" applyAlignment="1">
      <alignment vertical="center"/>
    </xf>
    <xf numFmtId="213" fontId="0" fillId="0" borderId="40" xfId="0" applyNumberFormat="1" applyFill="1" applyBorder="1" applyAlignment="1">
      <alignment vertical="center"/>
    </xf>
    <xf numFmtId="213" fontId="0" fillId="0" borderId="41" xfId="0" applyNumberFormat="1" applyFont="1" applyFill="1" applyBorder="1" applyAlignment="1">
      <alignment vertical="center"/>
    </xf>
    <xf numFmtId="213" fontId="0" fillId="0" borderId="42" xfId="0" applyNumberFormat="1" applyFont="1" applyFill="1" applyBorder="1" applyAlignment="1">
      <alignment vertical="center"/>
    </xf>
    <xf numFmtId="181" fontId="0" fillId="0" borderId="34" xfId="0" applyNumberFormat="1" applyFill="1" applyBorder="1" applyAlignment="1" applyProtection="1">
      <alignment horizontal="right" vertical="center"/>
      <protection locked="0"/>
    </xf>
    <xf numFmtId="181" fontId="0" fillId="0" borderId="35" xfId="0" applyNumberFormat="1" applyBorder="1" applyAlignment="1">
      <alignment horizontal="right" vertical="center"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top" wrapText="1"/>
    </xf>
    <xf numFmtId="188" fontId="7" fillId="0" borderId="31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35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36" xfId="0" applyNumberFormat="1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49" fontId="0" fillId="0" borderId="31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4" xfId="86"/>
    <cellStyle name="見出し 1" xfId="87"/>
    <cellStyle name="見出し 2" xfId="88"/>
    <cellStyle name="見出し 2 2" xfId="89"/>
    <cellStyle name="見出し 3" xfId="90"/>
    <cellStyle name="見出し 4" xfId="91"/>
    <cellStyle name="集計" xfId="92"/>
    <cellStyle name="集計 2" xfId="93"/>
    <cellStyle name="出力" xfId="94"/>
    <cellStyle name="出力 2" xfId="95"/>
    <cellStyle name="説明文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6" xfId="103"/>
    <cellStyle name="標準_2010西三河の統計(原本) (version 1)" xfId="104"/>
    <cellStyle name="標準_Sheet1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SheetLayoutView="90" workbookViewId="0" topLeftCell="A1">
      <selection activeCell="H14" sqref="H14"/>
    </sheetView>
  </sheetViews>
  <sheetFormatPr defaultColWidth="8.796875" defaultRowHeight="15" customHeight="1"/>
  <cols>
    <col min="1" max="1" width="33.69921875" style="196" customWidth="1"/>
    <col min="2" max="2" width="32.3984375" style="196" customWidth="1"/>
    <col min="3" max="3" width="37.59765625" style="196" customWidth="1"/>
    <col min="4" max="4" width="9.69921875" style="196" bestFit="1" customWidth="1"/>
    <col min="5" max="16384" width="9.09765625" style="196" customWidth="1"/>
  </cols>
  <sheetData>
    <row r="1" spans="1:3" ht="15" customHeight="1">
      <c r="A1" s="468" t="s">
        <v>141</v>
      </c>
      <c r="B1" s="469"/>
      <c r="C1" s="469"/>
    </row>
    <row r="2" spans="1:3" ht="15" customHeight="1">
      <c r="A2" s="128"/>
      <c r="B2" s="128"/>
      <c r="C2" s="224" t="s">
        <v>362</v>
      </c>
    </row>
    <row r="3" spans="1:3" ht="17.25" customHeight="1">
      <c r="A3" s="197"/>
      <c r="B3" s="197"/>
      <c r="C3" s="124" t="s">
        <v>160</v>
      </c>
    </row>
    <row r="4" spans="1:3" ht="17.25" customHeight="1">
      <c r="A4" s="125" t="s">
        <v>137</v>
      </c>
      <c r="B4" s="126" t="s">
        <v>161</v>
      </c>
      <c r="C4" s="127" t="s">
        <v>162</v>
      </c>
    </row>
    <row r="5" spans="1:3" ht="17.25" customHeight="1">
      <c r="A5" s="198"/>
      <c r="B5" s="198"/>
      <c r="C5" s="199" t="s">
        <v>163</v>
      </c>
    </row>
    <row r="6" spans="1:3" ht="15" customHeight="1">
      <c r="A6" s="200"/>
      <c r="B6" s="201"/>
      <c r="C6" s="202"/>
    </row>
    <row r="7" spans="1:3" ht="15" customHeight="1">
      <c r="A7" s="300" t="s">
        <v>283</v>
      </c>
      <c r="B7" s="203" t="s">
        <v>164</v>
      </c>
      <c r="C7" s="204" t="s">
        <v>165</v>
      </c>
    </row>
    <row r="8" spans="1:3" ht="15" customHeight="1">
      <c r="A8" s="203" t="s">
        <v>326</v>
      </c>
      <c r="B8" s="203" t="s">
        <v>296</v>
      </c>
      <c r="C8" s="204" t="s">
        <v>279</v>
      </c>
    </row>
    <row r="9" spans="1:3" ht="15" customHeight="1">
      <c r="A9" s="200"/>
      <c r="B9" s="200"/>
      <c r="C9" s="205" t="s">
        <v>280</v>
      </c>
    </row>
    <row r="10" spans="1:3" ht="15" customHeight="1">
      <c r="A10" s="200"/>
      <c r="B10" s="200"/>
      <c r="C10" s="205"/>
    </row>
    <row r="11" spans="1:3" ht="15" customHeight="1">
      <c r="A11" s="203" t="s">
        <v>138</v>
      </c>
      <c r="B11" s="203" t="s">
        <v>166</v>
      </c>
      <c r="C11" s="204" t="s">
        <v>348</v>
      </c>
    </row>
    <row r="12" spans="1:3" ht="15" customHeight="1">
      <c r="A12" s="203" t="s">
        <v>331</v>
      </c>
      <c r="B12" s="203" t="s">
        <v>301</v>
      </c>
      <c r="C12" s="204" t="s">
        <v>349</v>
      </c>
    </row>
    <row r="13" spans="1:3" ht="15" customHeight="1">
      <c r="A13" s="203"/>
      <c r="B13" s="203"/>
      <c r="C13" s="204" t="s">
        <v>332</v>
      </c>
    </row>
    <row r="14" spans="1:3" ht="15" customHeight="1">
      <c r="A14" s="203"/>
      <c r="B14" s="203"/>
      <c r="C14" s="204"/>
    </row>
    <row r="15" spans="1:3" ht="15" customHeight="1">
      <c r="A15" s="203" t="s">
        <v>190</v>
      </c>
      <c r="B15" s="203" t="s">
        <v>167</v>
      </c>
      <c r="C15" s="204" t="s">
        <v>168</v>
      </c>
    </row>
    <row r="16" spans="1:3" ht="15" customHeight="1">
      <c r="A16" s="203" t="s">
        <v>191</v>
      </c>
      <c r="B16" s="203" t="s">
        <v>298</v>
      </c>
      <c r="C16" s="204" t="s">
        <v>169</v>
      </c>
    </row>
    <row r="17" spans="1:3" ht="15" customHeight="1">
      <c r="A17" s="203"/>
      <c r="B17" s="203"/>
      <c r="C17" s="204" t="s">
        <v>317</v>
      </c>
    </row>
    <row r="18" spans="1:3" ht="15" customHeight="1">
      <c r="A18" s="203"/>
      <c r="B18" s="203"/>
      <c r="C18" s="204"/>
    </row>
    <row r="19" spans="1:3" ht="15" customHeight="1">
      <c r="A19" s="203" t="s">
        <v>139</v>
      </c>
      <c r="B19" s="203" t="s">
        <v>170</v>
      </c>
      <c r="C19" s="205" t="s">
        <v>148</v>
      </c>
    </row>
    <row r="20" spans="1:3" ht="15" customHeight="1">
      <c r="A20" s="203" t="s">
        <v>273</v>
      </c>
      <c r="B20" s="203" t="s">
        <v>306</v>
      </c>
      <c r="C20" s="205" t="s">
        <v>193</v>
      </c>
    </row>
    <row r="21" spans="1:3" ht="15" customHeight="1">
      <c r="A21" s="203"/>
      <c r="B21" s="203"/>
      <c r="C21" s="204" t="s">
        <v>171</v>
      </c>
    </row>
    <row r="22" spans="1:3" ht="15" customHeight="1">
      <c r="A22" s="203"/>
      <c r="B22" s="203"/>
      <c r="C22" s="204"/>
    </row>
    <row r="23" spans="1:3" ht="15" customHeight="1">
      <c r="A23" s="203" t="s">
        <v>172</v>
      </c>
      <c r="B23" s="203" t="s">
        <v>173</v>
      </c>
      <c r="C23" s="204" t="s">
        <v>149</v>
      </c>
    </row>
    <row r="24" spans="1:3" ht="15" customHeight="1">
      <c r="A24" s="203" t="s">
        <v>373</v>
      </c>
      <c r="B24" s="203" t="s">
        <v>305</v>
      </c>
      <c r="C24" s="204" t="s">
        <v>174</v>
      </c>
    </row>
    <row r="25" spans="1:3" ht="15" customHeight="1">
      <c r="A25" s="203"/>
      <c r="B25" s="203"/>
      <c r="C25" s="205" t="s">
        <v>313</v>
      </c>
    </row>
    <row r="26" spans="1:3" ht="15" customHeight="1">
      <c r="A26" s="203"/>
      <c r="B26" s="203"/>
      <c r="C26" s="204"/>
    </row>
    <row r="27" spans="1:3" ht="15" customHeight="1">
      <c r="A27" s="200" t="s">
        <v>314</v>
      </c>
      <c r="B27" s="203" t="s">
        <v>175</v>
      </c>
      <c r="C27" s="204" t="s">
        <v>405</v>
      </c>
    </row>
    <row r="28" spans="1:3" ht="15" customHeight="1">
      <c r="A28" s="200" t="s">
        <v>401</v>
      </c>
      <c r="B28" s="203" t="s">
        <v>299</v>
      </c>
      <c r="C28" s="204" t="s">
        <v>176</v>
      </c>
    </row>
    <row r="29" spans="1:3" ht="15" customHeight="1">
      <c r="A29" s="200"/>
      <c r="B29" s="203"/>
      <c r="C29" s="301" t="s">
        <v>325</v>
      </c>
    </row>
    <row r="30" spans="1:3" ht="15" customHeight="1">
      <c r="A30" s="203"/>
      <c r="B30" s="203"/>
      <c r="C30" s="204"/>
    </row>
    <row r="31" spans="1:3" ht="15" customHeight="1">
      <c r="A31" s="203" t="s">
        <v>140</v>
      </c>
      <c r="B31" s="203" t="s">
        <v>177</v>
      </c>
      <c r="C31" s="204" t="s">
        <v>192</v>
      </c>
    </row>
    <row r="32" spans="1:3" ht="15" customHeight="1">
      <c r="A32" s="200" t="s">
        <v>402</v>
      </c>
      <c r="B32" s="203" t="s">
        <v>302</v>
      </c>
      <c r="C32" s="204" t="s">
        <v>275</v>
      </c>
    </row>
    <row r="33" spans="1:3" ht="15" customHeight="1">
      <c r="A33" s="203"/>
      <c r="B33" s="203"/>
      <c r="C33" s="302" t="s">
        <v>178</v>
      </c>
    </row>
    <row r="34" spans="1:3" ht="15" customHeight="1">
      <c r="A34" s="203"/>
      <c r="B34" s="203"/>
      <c r="C34" s="204"/>
    </row>
    <row r="35" spans="1:3" ht="15" customHeight="1">
      <c r="A35" s="203" t="s">
        <v>274</v>
      </c>
      <c r="B35" s="203" t="s">
        <v>179</v>
      </c>
      <c r="C35" s="204" t="s">
        <v>315</v>
      </c>
    </row>
    <row r="36" spans="1:3" ht="15" customHeight="1">
      <c r="A36" s="203" t="s">
        <v>324</v>
      </c>
      <c r="B36" s="203" t="s">
        <v>303</v>
      </c>
      <c r="C36" s="204" t="s">
        <v>276</v>
      </c>
    </row>
    <row r="37" spans="1:3" ht="15" customHeight="1">
      <c r="A37" s="203"/>
      <c r="B37" s="203"/>
      <c r="C37" s="302" t="s">
        <v>316</v>
      </c>
    </row>
    <row r="38" spans="1:3" ht="15" customHeight="1">
      <c r="A38" s="203"/>
      <c r="B38" s="203"/>
      <c r="C38" s="204"/>
    </row>
    <row r="39" spans="1:3" ht="15" customHeight="1">
      <c r="A39" s="203" t="s">
        <v>180</v>
      </c>
      <c r="B39" s="203" t="s">
        <v>181</v>
      </c>
      <c r="C39" s="204" t="s">
        <v>182</v>
      </c>
    </row>
    <row r="40" spans="1:3" ht="15" customHeight="1">
      <c r="A40" s="203" t="s">
        <v>183</v>
      </c>
      <c r="B40" s="203" t="s">
        <v>300</v>
      </c>
      <c r="C40" s="204" t="s">
        <v>323</v>
      </c>
    </row>
    <row r="41" spans="1:3" ht="15" customHeight="1">
      <c r="A41" s="200"/>
      <c r="B41" s="200"/>
      <c r="C41" s="204" t="s">
        <v>310</v>
      </c>
    </row>
    <row r="42" spans="1:3" ht="15" customHeight="1">
      <c r="A42" s="203"/>
      <c r="B42" s="203"/>
      <c r="C42" s="204"/>
    </row>
    <row r="43" spans="1:3" ht="15" customHeight="1">
      <c r="A43" s="200" t="s">
        <v>272</v>
      </c>
      <c r="B43" s="200" t="s">
        <v>184</v>
      </c>
      <c r="C43" s="205" t="s">
        <v>404</v>
      </c>
    </row>
    <row r="44" spans="1:3" ht="15" customHeight="1">
      <c r="A44" s="200" t="s">
        <v>403</v>
      </c>
      <c r="B44" s="200" t="s">
        <v>304</v>
      </c>
      <c r="C44" s="205" t="s">
        <v>185</v>
      </c>
    </row>
    <row r="45" spans="1:3" ht="15" customHeight="1">
      <c r="A45" s="200" t="s">
        <v>186</v>
      </c>
      <c r="B45" s="200"/>
      <c r="C45" s="205" t="s">
        <v>187</v>
      </c>
    </row>
    <row r="46" spans="1:3" ht="15" customHeight="1">
      <c r="A46" s="206"/>
      <c r="B46" s="206"/>
      <c r="C46" s="207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workbookViewId="0" topLeftCell="A4">
      <selection activeCell="A1" sqref="A1"/>
    </sheetView>
  </sheetViews>
  <sheetFormatPr defaultColWidth="8.796875" defaultRowHeight="12.75"/>
  <cols>
    <col min="1" max="1" width="9.09765625" style="1" customWidth="1"/>
    <col min="2" max="2" width="7.69921875" style="1" customWidth="1"/>
    <col min="3" max="3" width="6.69921875" style="1" customWidth="1"/>
    <col min="4" max="4" width="7.69921875" style="1" customWidth="1"/>
    <col min="5" max="9" width="6.69921875" style="1" customWidth="1"/>
    <col min="10" max="11" width="3.69921875" style="1" customWidth="1"/>
    <col min="12" max="12" width="3.59765625" style="1" customWidth="1"/>
    <col min="13" max="13" width="3.69921875" style="1" customWidth="1"/>
    <col min="14" max="16" width="6.69921875" style="1" customWidth="1"/>
    <col min="17" max="18" width="10.8984375" style="1" customWidth="1"/>
    <col min="19" max="16384" width="9.09765625" style="1" customWidth="1"/>
  </cols>
  <sheetData>
    <row r="1" spans="1:18" ht="18" customHeight="1" thickBot="1">
      <c r="A1" s="82" t="s">
        <v>254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 t="s">
        <v>328</v>
      </c>
    </row>
    <row r="2" spans="1:18" s="2" customFormat="1" ht="21" customHeight="1">
      <c r="A2" s="517"/>
      <c r="B2" s="519" t="s">
        <v>333</v>
      </c>
      <c r="C2" s="521" t="s">
        <v>255</v>
      </c>
      <c r="D2" s="523" t="s">
        <v>334</v>
      </c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5"/>
      <c r="Q2" s="526" t="s">
        <v>329</v>
      </c>
      <c r="R2" s="526" t="s">
        <v>330</v>
      </c>
    </row>
    <row r="3" spans="1:18" s="2" customFormat="1" ht="42.75" customHeight="1">
      <c r="A3" s="518"/>
      <c r="B3" s="520"/>
      <c r="C3" s="522"/>
      <c r="D3" s="86" t="s">
        <v>256</v>
      </c>
      <c r="E3" s="85" t="s">
        <v>337</v>
      </c>
      <c r="F3" s="148" t="s">
        <v>336</v>
      </c>
      <c r="G3" s="147" t="s">
        <v>335</v>
      </c>
      <c r="H3" s="147" t="s">
        <v>338</v>
      </c>
      <c r="I3" s="87" t="s">
        <v>257</v>
      </c>
      <c r="J3" s="528" t="s">
        <v>339</v>
      </c>
      <c r="K3" s="529"/>
      <c r="L3" s="530" t="s">
        <v>340</v>
      </c>
      <c r="M3" s="531"/>
      <c r="N3" s="88" t="s">
        <v>341</v>
      </c>
      <c r="O3" s="147" t="s">
        <v>258</v>
      </c>
      <c r="P3" s="85" t="s">
        <v>259</v>
      </c>
      <c r="Q3" s="527"/>
      <c r="R3" s="527"/>
    </row>
    <row r="4" spans="1:18" ht="21" customHeight="1">
      <c r="A4" s="89" t="s">
        <v>260</v>
      </c>
      <c r="B4" s="250">
        <v>3156</v>
      </c>
      <c r="C4" s="182">
        <v>846</v>
      </c>
      <c r="D4" s="182">
        <v>714</v>
      </c>
      <c r="E4" s="251">
        <v>503</v>
      </c>
      <c r="F4" s="182">
        <v>1</v>
      </c>
      <c r="G4" s="182">
        <v>1</v>
      </c>
      <c r="H4" s="182">
        <v>8</v>
      </c>
      <c r="I4" s="182">
        <v>54</v>
      </c>
      <c r="J4" s="532">
        <v>62</v>
      </c>
      <c r="K4" s="533"/>
      <c r="L4" s="532">
        <v>39</v>
      </c>
      <c r="M4" s="533"/>
      <c r="N4" s="252">
        <v>24</v>
      </c>
      <c r="O4" s="182">
        <v>4</v>
      </c>
      <c r="P4" s="182">
        <v>18</v>
      </c>
      <c r="Q4" s="252">
        <v>94</v>
      </c>
      <c r="R4" s="253">
        <v>38</v>
      </c>
    </row>
    <row r="5" spans="1:18" ht="21" customHeight="1">
      <c r="A5" s="90" t="s">
        <v>261</v>
      </c>
      <c r="B5" s="254">
        <v>728</v>
      </c>
      <c r="C5" s="183">
        <v>403</v>
      </c>
      <c r="D5" s="183">
        <v>329</v>
      </c>
      <c r="E5" s="255">
        <v>43</v>
      </c>
      <c r="F5" s="256" t="s">
        <v>343</v>
      </c>
      <c r="G5" s="183">
        <v>3</v>
      </c>
      <c r="H5" s="256" t="s">
        <v>343</v>
      </c>
      <c r="I5" s="183">
        <v>177</v>
      </c>
      <c r="J5" s="510">
        <v>28</v>
      </c>
      <c r="K5" s="511"/>
      <c r="L5" s="510">
        <v>23</v>
      </c>
      <c r="M5" s="511"/>
      <c r="N5" s="258">
        <v>46</v>
      </c>
      <c r="O5" s="183">
        <v>5</v>
      </c>
      <c r="P5" s="183">
        <v>4</v>
      </c>
      <c r="Q5" s="257">
        <v>55</v>
      </c>
      <c r="R5" s="259">
        <v>19</v>
      </c>
    </row>
    <row r="6" spans="1:18" ht="21" customHeight="1">
      <c r="A6" s="90" t="s">
        <v>262</v>
      </c>
      <c r="B6" s="254">
        <v>1094</v>
      </c>
      <c r="C6" s="183">
        <v>357</v>
      </c>
      <c r="D6" s="183">
        <v>287</v>
      </c>
      <c r="E6" s="255">
        <v>238</v>
      </c>
      <c r="F6" s="183">
        <v>1</v>
      </c>
      <c r="G6" s="256" t="s">
        <v>343</v>
      </c>
      <c r="H6" s="256" t="s">
        <v>343</v>
      </c>
      <c r="I6" s="183">
        <v>20</v>
      </c>
      <c r="J6" s="510">
        <v>4</v>
      </c>
      <c r="K6" s="511"/>
      <c r="L6" s="510">
        <v>20</v>
      </c>
      <c r="M6" s="511"/>
      <c r="N6" s="183">
        <v>3</v>
      </c>
      <c r="O6" s="256" t="s">
        <v>343</v>
      </c>
      <c r="P6" s="183">
        <v>1</v>
      </c>
      <c r="Q6" s="257">
        <v>45</v>
      </c>
      <c r="R6" s="259">
        <v>25</v>
      </c>
    </row>
    <row r="7" spans="1:18" ht="21" customHeight="1">
      <c r="A7" s="90" t="s">
        <v>263</v>
      </c>
      <c r="B7" s="254">
        <v>5304</v>
      </c>
      <c r="C7" s="183">
        <v>1580</v>
      </c>
      <c r="D7" s="183">
        <v>1319</v>
      </c>
      <c r="E7" s="255">
        <v>934</v>
      </c>
      <c r="F7" s="183">
        <v>2</v>
      </c>
      <c r="G7" s="256">
        <v>9</v>
      </c>
      <c r="H7" s="256">
        <v>17</v>
      </c>
      <c r="I7" s="183">
        <v>101</v>
      </c>
      <c r="J7" s="510">
        <v>22</v>
      </c>
      <c r="K7" s="511"/>
      <c r="L7" s="510">
        <v>127</v>
      </c>
      <c r="M7" s="511"/>
      <c r="N7" s="256">
        <v>55</v>
      </c>
      <c r="O7" s="256">
        <v>16</v>
      </c>
      <c r="P7" s="183">
        <v>36</v>
      </c>
      <c r="Q7" s="257">
        <v>184</v>
      </c>
      <c r="R7" s="259">
        <v>77</v>
      </c>
    </row>
    <row r="8" spans="1:18" ht="21" customHeight="1">
      <c r="A8" s="90" t="s">
        <v>264</v>
      </c>
      <c r="B8" s="254">
        <v>1660</v>
      </c>
      <c r="C8" s="183">
        <v>761</v>
      </c>
      <c r="D8" s="183">
        <v>614</v>
      </c>
      <c r="E8" s="255">
        <v>279</v>
      </c>
      <c r="F8" s="183">
        <v>2</v>
      </c>
      <c r="G8" s="183">
        <v>3</v>
      </c>
      <c r="H8" s="183">
        <v>8</v>
      </c>
      <c r="I8" s="183">
        <v>80</v>
      </c>
      <c r="J8" s="510">
        <v>65</v>
      </c>
      <c r="K8" s="511"/>
      <c r="L8" s="510">
        <v>134</v>
      </c>
      <c r="M8" s="511"/>
      <c r="N8" s="183">
        <v>34</v>
      </c>
      <c r="O8" s="256">
        <v>1</v>
      </c>
      <c r="P8" s="183">
        <v>8</v>
      </c>
      <c r="Q8" s="257">
        <v>99</v>
      </c>
      <c r="R8" s="257">
        <v>48</v>
      </c>
    </row>
    <row r="9" spans="1:18" ht="21" customHeight="1">
      <c r="A9" s="90" t="s">
        <v>265</v>
      </c>
      <c r="B9" s="254">
        <v>3277</v>
      </c>
      <c r="C9" s="183">
        <v>1000</v>
      </c>
      <c r="D9" s="183">
        <v>848</v>
      </c>
      <c r="E9" s="255">
        <v>186</v>
      </c>
      <c r="F9" s="256" t="s">
        <v>343</v>
      </c>
      <c r="G9" s="183">
        <v>2</v>
      </c>
      <c r="H9" s="183">
        <v>67</v>
      </c>
      <c r="I9" s="183">
        <v>113</v>
      </c>
      <c r="J9" s="510">
        <v>153</v>
      </c>
      <c r="K9" s="511"/>
      <c r="L9" s="510">
        <v>112</v>
      </c>
      <c r="M9" s="511"/>
      <c r="N9" s="183">
        <v>174</v>
      </c>
      <c r="O9" s="183">
        <v>8</v>
      </c>
      <c r="P9" s="183">
        <v>33</v>
      </c>
      <c r="Q9" s="257">
        <v>113</v>
      </c>
      <c r="R9" s="257">
        <v>39</v>
      </c>
    </row>
    <row r="10" spans="1:18" ht="21" customHeight="1">
      <c r="A10" s="90" t="s">
        <v>266</v>
      </c>
      <c r="B10" s="254">
        <v>328</v>
      </c>
      <c r="C10" s="183">
        <v>118</v>
      </c>
      <c r="D10" s="183">
        <v>105</v>
      </c>
      <c r="E10" s="255">
        <v>95</v>
      </c>
      <c r="F10" s="256">
        <v>2</v>
      </c>
      <c r="G10" s="256">
        <v>1</v>
      </c>
      <c r="H10" s="256" t="s">
        <v>343</v>
      </c>
      <c r="I10" s="256" t="s">
        <v>343</v>
      </c>
      <c r="J10" s="513" t="s">
        <v>344</v>
      </c>
      <c r="K10" s="514"/>
      <c r="L10" s="513">
        <v>3</v>
      </c>
      <c r="M10" s="514"/>
      <c r="N10" s="183">
        <v>2</v>
      </c>
      <c r="O10" s="256">
        <v>2</v>
      </c>
      <c r="P10" s="256" t="s">
        <v>281</v>
      </c>
      <c r="Q10" s="260">
        <v>10</v>
      </c>
      <c r="R10" s="259">
        <v>3</v>
      </c>
    </row>
    <row r="11" spans="1:18" ht="21" customHeight="1">
      <c r="A11" s="90" t="s">
        <v>267</v>
      </c>
      <c r="B11" s="254">
        <v>142</v>
      </c>
      <c r="C11" s="183">
        <v>42</v>
      </c>
      <c r="D11" s="183">
        <v>32</v>
      </c>
      <c r="E11" s="255">
        <v>25</v>
      </c>
      <c r="F11" s="256" t="s">
        <v>343</v>
      </c>
      <c r="G11" s="256" t="s">
        <v>343</v>
      </c>
      <c r="H11" s="256" t="s">
        <v>343</v>
      </c>
      <c r="I11" s="256">
        <v>2</v>
      </c>
      <c r="J11" s="513" t="s">
        <v>281</v>
      </c>
      <c r="K11" s="514"/>
      <c r="L11" s="513">
        <v>1</v>
      </c>
      <c r="M11" s="514"/>
      <c r="N11" s="256">
        <v>1</v>
      </c>
      <c r="O11" s="256" t="s">
        <v>343</v>
      </c>
      <c r="P11" s="183">
        <v>3</v>
      </c>
      <c r="Q11" s="257">
        <v>7</v>
      </c>
      <c r="R11" s="259">
        <v>3</v>
      </c>
    </row>
    <row r="12" spans="1:18" ht="21" customHeight="1">
      <c r="A12" s="159" t="s">
        <v>202</v>
      </c>
      <c r="B12" s="254">
        <v>596</v>
      </c>
      <c r="C12" s="183">
        <v>252</v>
      </c>
      <c r="D12" s="183">
        <v>193</v>
      </c>
      <c r="E12" s="255">
        <v>97</v>
      </c>
      <c r="F12" s="256" t="s">
        <v>343</v>
      </c>
      <c r="G12" s="256">
        <v>1</v>
      </c>
      <c r="H12" s="256">
        <v>2</v>
      </c>
      <c r="I12" s="183">
        <v>13</v>
      </c>
      <c r="J12" s="513">
        <v>3</v>
      </c>
      <c r="K12" s="514"/>
      <c r="L12" s="513">
        <v>66</v>
      </c>
      <c r="M12" s="514"/>
      <c r="N12" s="256">
        <v>6</v>
      </c>
      <c r="O12" s="256">
        <v>1</v>
      </c>
      <c r="P12" s="183">
        <v>4</v>
      </c>
      <c r="Q12" s="257">
        <v>38</v>
      </c>
      <c r="R12" s="259">
        <v>21</v>
      </c>
    </row>
    <row r="13" spans="1:18" ht="21" customHeight="1" thickBot="1">
      <c r="A13" s="91" t="s">
        <v>268</v>
      </c>
      <c r="B13" s="261">
        <v>837</v>
      </c>
      <c r="C13" s="184">
        <v>281</v>
      </c>
      <c r="D13" s="184">
        <v>235</v>
      </c>
      <c r="E13" s="262">
        <v>98</v>
      </c>
      <c r="F13" s="263" t="s">
        <v>343</v>
      </c>
      <c r="G13" s="263">
        <v>3</v>
      </c>
      <c r="H13" s="263" t="s">
        <v>343</v>
      </c>
      <c r="I13" s="184">
        <v>12</v>
      </c>
      <c r="J13" s="515">
        <v>35</v>
      </c>
      <c r="K13" s="516"/>
      <c r="L13" s="515">
        <v>72</v>
      </c>
      <c r="M13" s="516"/>
      <c r="N13" s="184">
        <v>9</v>
      </c>
      <c r="O13" s="184">
        <v>1</v>
      </c>
      <c r="P13" s="184">
        <v>5</v>
      </c>
      <c r="Q13" s="264">
        <v>29</v>
      </c>
      <c r="R13" s="265">
        <v>17</v>
      </c>
    </row>
    <row r="14" spans="1:18" s="92" customFormat="1" ht="87" customHeight="1">
      <c r="A14" s="512" t="s">
        <v>361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</row>
    <row r="15" spans="19:20" ht="12.75">
      <c r="S15" s="68"/>
      <c r="T15" s="68"/>
    </row>
    <row r="17" spans="9:10" ht="12.75">
      <c r="I17" s="273"/>
      <c r="J17" s="273"/>
    </row>
  </sheetData>
  <sheetProtection/>
  <mergeCells count="29">
    <mergeCell ref="Q2:Q3"/>
    <mergeCell ref="J7:K7"/>
    <mergeCell ref="R2:R3"/>
    <mergeCell ref="J3:K3"/>
    <mergeCell ref="L3:M3"/>
    <mergeCell ref="J4:K4"/>
    <mergeCell ref="L4:M4"/>
    <mergeCell ref="J5:K5"/>
    <mergeCell ref="L5:M5"/>
    <mergeCell ref="J6:K6"/>
    <mergeCell ref="A2:A3"/>
    <mergeCell ref="B2:B3"/>
    <mergeCell ref="C2:C3"/>
    <mergeCell ref="D2:P2"/>
    <mergeCell ref="J10:K10"/>
    <mergeCell ref="L10:M10"/>
    <mergeCell ref="L7:M7"/>
    <mergeCell ref="J8:K8"/>
    <mergeCell ref="L8:M8"/>
    <mergeCell ref="J9:K9"/>
    <mergeCell ref="L9:M9"/>
    <mergeCell ref="L6:M6"/>
    <mergeCell ref="A14:R14"/>
    <mergeCell ref="J12:K12"/>
    <mergeCell ref="L12:M12"/>
    <mergeCell ref="J13:K13"/>
    <mergeCell ref="L13:M13"/>
    <mergeCell ref="J11:K11"/>
    <mergeCell ref="L11:M11"/>
  </mergeCells>
  <printOptions/>
  <pageMargins left="0.75" right="0.75" top="1" bottom="1" header="0.512" footer="0.512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96" workbookViewId="0" topLeftCell="A1">
      <selection activeCell="A1" sqref="A1"/>
    </sheetView>
  </sheetViews>
  <sheetFormatPr defaultColWidth="8.796875" defaultRowHeight="12.75"/>
  <cols>
    <col min="1" max="1" width="10.3984375" style="5" customWidth="1"/>
    <col min="2" max="2" width="11.59765625" style="5" customWidth="1"/>
    <col min="3" max="3" width="12.09765625" style="5" customWidth="1"/>
    <col min="4" max="4" width="10.3984375" style="5" customWidth="1"/>
    <col min="5" max="5" width="10.09765625" style="5" customWidth="1"/>
    <col min="6" max="6" width="14" style="5" customWidth="1"/>
    <col min="7" max="7" width="10.09765625" style="5" bestFit="1" customWidth="1"/>
    <col min="8" max="8" width="10.3984375" style="5" customWidth="1"/>
    <col min="9" max="9" width="11.296875" style="5" customWidth="1"/>
    <col min="10" max="10" width="10.3984375" style="5" customWidth="1"/>
    <col min="11" max="16384" width="9.09765625" style="5" customWidth="1"/>
  </cols>
  <sheetData>
    <row r="1" spans="1:10" s="4" customFormat="1" ht="21" customHeight="1" thickBot="1">
      <c r="A1" s="136" t="s">
        <v>108</v>
      </c>
      <c r="B1" s="69"/>
      <c r="C1" s="69"/>
      <c r="D1" s="69"/>
      <c r="E1" s="69"/>
      <c r="F1" s="69"/>
      <c r="G1" s="69"/>
      <c r="H1" s="69"/>
      <c r="I1" s="69"/>
      <c r="J1" s="160" t="s">
        <v>312</v>
      </c>
    </row>
    <row r="2" spans="1:20" s="6" customFormat="1" ht="21" customHeight="1">
      <c r="A2" s="536"/>
      <c r="B2" s="537" t="s">
        <v>107</v>
      </c>
      <c r="C2" s="534" t="s">
        <v>109</v>
      </c>
      <c r="D2" s="74"/>
      <c r="E2" s="539" t="s">
        <v>110</v>
      </c>
      <c r="F2" s="539"/>
      <c r="G2" s="539"/>
      <c r="H2" s="539"/>
      <c r="I2" s="539"/>
      <c r="J2" s="53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6" customFormat="1" ht="24">
      <c r="A3" s="480"/>
      <c r="B3" s="538"/>
      <c r="C3" s="535"/>
      <c r="D3" s="75" t="s">
        <v>111</v>
      </c>
      <c r="E3" s="56" t="s">
        <v>135</v>
      </c>
      <c r="F3" s="56" t="s">
        <v>126</v>
      </c>
      <c r="G3" s="56" t="s">
        <v>136</v>
      </c>
      <c r="H3" s="56" t="s">
        <v>269</v>
      </c>
      <c r="I3" s="73" t="s">
        <v>271</v>
      </c>
      <c r="J3" s="73" t="s">
        <v>270</v>
      </c>
      <c r="K3" s="152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21" customHeight="1">
      <c r="A4" s="30" t="s">
        <v>49</v>
      </c>
      <c r="B4" s="186">
        <v>966687</v>
      </c>
      <c r="C4" s="186">
        <v>545527</v>
      </c>
      <c r="D4" s="186">
        <v>421161</v>
      </c>
      <c r="E4" s="186">
        <v>34790</v>
      </c>
      <c r="F4" s="186">
        <v>30175</v>
      </c>
      <c r="G4" s="186">
        <v>107760</v>
      </c>
      <c r="H4" s="186">
        <v>117386</v>
      </c>
      <c r="I4" s="186">
        <v>113754</v>
      </c>
      <c r="J4" s="187">
        <v>17296</v>
      </c>
      <c r="K4" s="153"/>
      <c r="L4" s="150"/>
      <c r="M4" s="150"/>
      <c r="N4" s="150"/>
      <c r="O4" s="150"/>
      <c r="P4" s="150"/>
      <c r="Q4" s="150"/>
      <c r="R4" s="150"/>
      <c r="S4" s="150"/>
      <c r="T4" s="153"/>
    </row>
    <row r="5" spans="1:20" ht="21" customHeight="1">
      <c r="A5" s="30" t="s">
        <v>54</v>
      </c>
      <c r="B5" s="186">
        <v>124216</v>
      </c>
      <c r="C5" s="186">
        <v>61161</v>
      </c>
      <c r="D5" s="186">
        <v>63055</v>
      </c>
      <c r="E5" s="186" t="s">
        <v>311</v>
      </c>
      <c r="F5" s="186">
        <v>2690</v>
      </c>
      <c r="G5" s="186">
        <v>22325</v>
      </c>
      <c r="H5" s="186">
        <v>13391</v>
      </c>
      <c r="I5" s="186" t="s">
        <v>311</v>
      </c>
      <c r="J5" s="187">
        <v>725</v>
      </c>
      <c r="K5" s="153"/>
      <c r="L5" s="150"/>
      <c r="M5" s="150"/>
      <c r="N5" s="150"/>
      <c r="O5" s="150"/>
      <c r="P5" s="150"/>
      <c r="Q5" s="150"/>
      <c r="R5" s="150"/>
      <c r="S5" s="150"/>
      <c r="T5" s="153"/>
    </row>
    <row r="6" spans="1:20" ht="21" customHeight="1">
      <c r="A6" s="30" t="s">
        <v>55</v>
      </c>
      <c r="B6" s="186">
        <v>797737</v>
      </c>
      <c r="C6" s="186">
        <v>640853</v>
      </c>
      <c r="D6" s="186">
        <v>156884</v>
      </c>
      <c r="E6" s="186">
        <v>12317</v>
      </c>
      <c r="F6" s="186">
        <v>3937</v>
      </c>
      <c r="G6" s="188">
        <v>48998</v>
      </c>
      <c r="H6" s="186">
        <v>44113</v>
      </c>
      <c r="I6" s="186">
        <v>44183</v>
      </c>
      <c r="J6" s="187">
        <v>3336</v>
      </c>
      <c r="K6" s="153"/>
      <c r="L6" s="150"/>
      <c r="M6" s="150"/>
      <c r="N6" s="150"/>
      <c r="O6" s="150"/>
      <c r="P6" s="150"/>
      <c r="Q6" s="150"/>
      <c r="R6" s="150"/>
      <c r="S6" s="150"/>
      <c r="T6" s="153"/>
    </row>
    <row r="7" spans="1:20" ht="21" customHeight="1">
      <c r="A7" s="30" t="s">
        <v>64</v>
      </c>
      <c r="B7" s="189">
        <v>2275749</v>
      </c>
      <c r="C7" s="189">
        <v>1897546</v>
      </c>
      <c r="D7" s="189">
        <v>378203</v>
      </c>
      <c r="E7" s="189">
        <v>19600</v>
      </c>
      <c r="F7" s="189">
        <v>28244</v>
      </c>
      <c r="G7" s="189">
        <v>99741</v>
      </c>
      <c r="H7" s="189">
        <v>105820</v>
      </c>
      <c r="I7" s="188">
        <v>116618</v>
      </c>
      <c r="J7" s="190">
        <v>8179</v>
      </c>
      <c r="K7" s="153"/>
      <c r="L7" s="150"/>
      <c r="M7" s="150"/>
      <c r="N7" s="150"/>
      <c r="O7" s="150"/>
      <c r="P7" s="150"/>
      <c r="Q7" s="150"/>
      <c r="R7" s="150"/>
      <c r="S7" s="150"/>
      <c r="T7" s="153"/>
    </row>
    <row r="8" spans="1:20" ht="21" customHeight="1">
      <c r="A8" s="30" t="s">
        <v>48</v>
      </c>
      <c r="B8" s="186">
        <v>693923</v>
      </c>
      <c r="C8" s="186">
        <v>476753</v>
      </c>
      <c r="D8" s="186">
        <v>217170</v>
      </c>
      <c r="E8" s="186">
        <v>23916</v>
      </c>
      <c r="F8" s="186">
        <v>9966</v>
      </c>
      <c r="G8" s="189">
        <v>60175</v>
      </c>
      <c r="H8" s="186">
        <v>56162</v>
      </c>
      <c r="I8" s="186">
        <v>57201</v>
      </c>
      <c r="J8" s="187">
        <v>9749</v>
      </c>
      <c r="K8" s="153"/>
      <c r="L8" s="150"/>
      <c r="M8" s="150"/>
      <c r="N8" s="150"/>
      <c r="O8" s="150"/>
      <c r="P8" s="150"/>
      <c r="Q8" s="150"/>
      <c r="R8" s="150"/>
      <c r="S8" s="150"/>
      <c r="T8" s="153"/>
    </row>
    <row r="9" spans="1:20" ht="21" customHeight="1">
      <c r="A9" s="30" t="s">
        <v>56</v>
      </c>
      <c r="B9" s="186">
        <v>268954</v>
      </c>
      <c r="C9" s="186">
        <v>110703</v>
      </c>
      <c r="D9" s="186">
        <v>158251</v>
      </c>
      <c r="E9" s="189">
        <v>5047</v>
      </c>
      <c r="F9" s="189">
        <v>11098</v>
      </c>
      <c r="G9" s="189">
        <v>56761</v>
      </c>
      <c r="H9" s="189">
        <v>33703</v>
      </c>
      <c r="I9" s="189">
        <v>48282</v>
      </c>
      <c r="J9" s="190">
        <v>3360</v>
      </c>
      <c r="K9" s="153"/>
      <c r="L9" s="150"/>
      <c r="M9" s="150"/>
      <c r="N9" s="150"/>
      <c r="O9" s="150"/>
      <c r="P9" s="150"/>
      <c r="Q9" s="150"/>
      <c r="R9" s="150"/>
      <c r="S9" s="150"/>
      <c r="T9" s="153"/>
    </row>
    <row r="10" spans="1:20" s="7" customFormat="1" ht="21" customHeight="1">
      <c r="A10" s="38" t="s">
        <v>53</v>
      </c>
      <c r="B10" s="186">
        <v>162207</v>
      </c>
      <c r="C10" s="186">
        <v>100523</v>
      </c>
      <c r="D10" s="186">
        <v>61684</v>
      </c>
      <c r="E10" s="186" t="s">
        <v>311</v>
      </c>
      <c r="F10" s="189">
        <v>4437</v>
      </c>
      <c r="G10" s="189">
        <v>16573</v>
      </c>
      <c r="H10" s="189">
        <v>12157</v>
      </c>
      <c r="I10" s="186" t="s">
        <v>311</v>
      </c>
      <c r="J10" s="190">
        <v>1002</v>
      </c>
      <c r="K10" s="153"/>
      <c r="L10" s="151"/>
      <c r="M10" s="151"/>
      <c r="N10" s="151"/>
      <c r="O10" s="151"/>
      <c r="P10" s="151"/>
      <c r="Q10" s="151"/>
      <c r="R10" s="151"/>
      <c r="S10" s="151"/>
      <c r="T10" s="153"/>
    </row>
    <row r="11" spans="1:20" ht="21" customHeight="1">
      <c r="A11" s="30" t="s">
        <v>52</v>
      </c>
      <c r="B11" s="186">
        <v>56836</v>
      </c>
      <c r="C11" s="186">
        <v>23777</v>
      </c>
      <c r="D11" s="186">
        <v>33059</v>
      </c>
      <c r="E11" s="186" t="s">
        <v>281</v>
      </c>
      <c r="F11" s="186">
        <v>1547</v>
      </c>
      <c r="G11" s="186">
        <v>15072</v>
      </c>
      <c r="H11" s="186">
        <v>5993</v>
      </c>
      <c r="I11" s="186">
        <v>9358</v>
      </c>
      <c r="J11" s="187">
        <v>1089</v>
      </c>
      <c r="K11" s="154"/>
      <c r="L11" s="150"/>
      <c r="M11" s="150"/>
      <c r="N11" s="150"/>
      <c r="O11" s="150"/>
      <c r="P11" s="150"/>
      <c r="Q11" s="150"/>
      <c r="R11" s="150"/>
      <c r="S11" s="150"/>
      <c r="T11" s="153"/>
    </row>
    <row r="12" spans="1:11" ht="21" customHeight="1">
      <c r="A12" s="30" t="s">
        <v>145</v>
      </c>
      <c r="B12" s="186">
        <v>300467</v>
      </c>
      <c r="C12" s="186">
        <v>225646</v>
      </c>
      <c r="D12" s="186">
        <v>74821</v>
      </c>
      <c r="E12" s="186" t="s">
        <v>311</v>
      </c>
      <c r="F12" s="186">
        <v>5268</v>
      </c>
      <c r="G12" s="186">
        <v>14906</v>
      </c>
      <c r="H12" s="186">
        <v>14918</v>
      </c>
      <c r="I12" s="186" t="s">
        <v>311</v>
      </c>
      <c r="J12" s="187">
        <v>7685</v>
      </c>
      <c r="K12" s="10"/>
    </row>
    <row r="13" spans="1:11" ht="21" customHeight="1" thickBot="1">
      <c r="A13" s="31" t="s">
        <v>51</v>
      </c>
      <c r="B13" s="191">
        <v>50749</v>
      </c>
      <c r="C13" s="191">
        <v>16619</v>
      </c>
      <c r="D13" s="191">
        <v>34130</v>
      </c>
      <c r="E13" s="191" t="s">
        <v>281</v>
      </c>
      <c r="F13" s="191">
        <v>1027</v>
      </c>
      <c r="G13" s="191">
        <v>14720</v>
      </c>
      <c r="H13" s="191">
        <v>7574</v>
      </c>
      <c r="I13" s="191" t="s">
        <v>311</v>
      </c>
      <c r="J13" s="192" t="s">
        <v>311</v>
      </c>
      <c r="K13" s="10"/>
    </row>
    <row r="14" ht="12.75">
      <c r="A14" s="76"/>
    </row>
    <row r="15" spans="1:11" ht="21" customHeight="1">
      <c r="A15" s="18"/>
      <c r="C15" s="36"/>
      <c r="D15" s="36"/>
      <c r="E15" s="37"/>
      <c r="F15" s="36"/>
      <c r="G15" s="36"/>
      <c r="H15" s="36"/>
      <c r="I15" s="36"/>
      <c r="J15" s="36"/>
      <c r="K15" s="10"/>
    </row>
    <row r="16" ht="21" customHeight="1">
      <c r="A16" s="18"/>
    </row>
    <row r="20" spans="18:19" ht="12.75">
      <c r="R20" s="4"/>
      <c r="S20" s="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SheetLayoutView="100" workbookViewId="0" topLeftCell="A1">
      <selection activeCell="B5" sqref="B5:K34"/>
    </sheetView>
  </sheetViews>
  <sheetFormatPr defaultColWidth="8.796875" defaultRowHeight="12.75"/>
  <cols>
    <col min="1" max="1" width="9.09765625" style="5" customWidth="1"/>
    <col min="2" max="2" width="6.09765625" style="5" customWidth="1"/>
    <col min="3" max="3" width="4.296875" style="5" customWidth="1"/>
    <col min="4" max="4" width="9.09765625" style="5" customWidth="1"/>
    <col min="5" max="5" width="9.09765625" style="11" customWidth="1"/>
    <col min="6" max="8" width="9.09765625" style="12" customWidth="1"/>
    <col min="9" max="16384" width="9.09765625" style="5" customWidth="1"/>
  </cols>
  <sheetData>
    <row r="1" spans="1:11" ht="15">
      <c r="A1" s="65" t="s">
        <v>121</v>
      </c>
      <c r="B1" s="58"/>
      <c r="C1" s="58"/>
      <c r="K1" s="72"/>
    </row>
    <row r="2" spans="1:11" ht="15" thickBot="1">
      <c r="A2" s="57" t="s">
        <v>285</v>
      </c>
      <c r="B2" s="44"/>
      <c r="C2" s="44"/>
      <c r="K2" s="137" t="s">
        <v>370</v>
      </c>
    </row>
    <row r="3" spans="1:11" s="6" customFormat="1" ht="12.75" customHeight="1">
      <c r="A3" s="491"/>
      <c r="B3" s="545" t="s">
        <v>286</v>
      </c>
      <c r="C3" s="546"/>
      <c r="D3" s="549" t="s">
        <v>297</v>
      </c>
      <c r="E3" s="551" t="s">
        <v>112</v>
      </c>
      <c r="F3" s="552"/>
      <c r="G3" s="552"/>
      <c r="H3" s="552"/>
      <c r="I3" s="552"/>
      <c r="J3" s="552"/>
      <c r="K3" s="552"/>
    </row>
    <row r="4" spans="1:15" s="6" customFormat="1" ht="34.5" customHeight="1">
      <c r="A4" s="492"/>
      <c r="B4" s="547"/>
      <c r="C4" s="548"/>
      <c r="D4" s="550"/>
      <c r="E4" s="59" t="s">
        <v>113</v>
      </c>
      <c r="F4" s="60" t="s">
        <v>347</v>
      </c>
      <c r="G4" s="60" t="s">
        <v>11</v>
      </c>
      <c r="H4" s="60" t="s">
        <v>12</v>
      </c>
      <c r="I4" s="45" t="s">
        <v>13</v>
      </c>
      <c r="J4" s="45" t="s">
        <v>14</v>
      </c>
      <c r="K4" s="48" t="s">
        <v>15</v>
      </c>
      <c r="O4" s="149"/>
    </row>
    <row r="5" spans="1:11" ht="15" customHeight="1">
      <c r="A5" s="540" t="s">
        <v>49</v>
      </c>
      <c r="B5" s="553" t="s">
        <v>384</v>
      </c>
      <c r="C5" s="554"/>
      <c r="D5" s="364">
        <v>683</v>
      </c>
      <c r="E5" s="365">
        <v>7075</v>
      </c>
      <c r="F5" s="365">
        <v>221</v>
      </c>
      <c r="G5" s="365">
        <v>867</v>
      </c>
      <c r="H5" s="365">
        <v>1159</v>
      </c>
      <c r="I5" s="365">
        <v>1525</v>
      </c>
      <c r="J5" s="365">
        <v>1632</v>
      </c>
      <c r="K5" s="366">
        <v>1671</v>
      </c>
    </row>
    <row r="6" spans="1:11" ht="15" customHeight="1">
      <c r="A6" s="541"/>
      <c r="B6" s="555" t="s">
        <v>385</v>
      </c>
      <c r="C6" s="556"/>
      <c r="D6" s="367">
        <v>37</v>
      </c>
      <c r="E6" s="368">
        <v>379</v>
      </c>
      <c r="F6" s="368">
        <v>0</v>
      </c>
      <c r="G6" s="368">
        <v>0</v>
      </c>
      <c r="H6" s="368">
        <v>0</v>
      </c>
      <c r="I6" s="368">
        <v>114</v>
      </c>
      <c r="J6" s="368">
        <v>139</v>
      </c>
      <c r="K6" s="369">
        <v>126</v>
      </c>
    </row>
    <row r="7" spans="1:11" ht="15" customHeight="1">
      <c r="A7" s="542"/>
      <c r="B7" s="558" t="s">
        <v>374</v>
      </c>
      <c r="C7" s="559"/>
      <c r="D7" s="370">
        <v>287</v>
      </c>
      <c r="E7" s="371">
        <v>4386</v>
      </c>
      <c r="F7" s="371">
        <v>0</v>
      </c>
      <c r="G7" s="371">
        <v>0</v>
      </c>
      <c r="H7" s="371">
        <v>0</v>
      </c>
      <c r="I7" s="371">
        <v>1417</v>
      </c>
      <c r="J7" s="371">
        <v>1472</v>
      </c>
      <c r="K7" s="372">
        <v>1497</v>
      </c>
    </row>
    <row r="8" spans="1:11" ht="15" customHeight="1">
      <c r="A8" s="540" t="s">
        <v>54</v>
      </c>
      <c r="B8" s="543" t="s">
        <v>386</v>
      </c>
      <c r="C8" s="544"/>
      <c r="D8" s="373">
        <v>309</v>
      </c>
      <c r="E8" s="368">
        <f>SUM(F8:K8)</f>
        <v>1480</v>
      </c>
      <c r="F8" s="365">
        <f>3+21</f>
        <v>24</v>
      </c>
      <c r="G8" s="365">
        <f>112+18</f>
        <v>130</v>
      </c>
      <c r="H8" s="365">
        <f>145+58</f>
        <v>203</v>
      </c>
      <c r="I8" s="365">
        <f>212+150</f>
        <v>362</v>
      </c>
      <c r="J8" s="365">
        <f>220+164</f>
        <v>384</v>
      </c>
      <c r="K8" s="366">
        <f>214+163</f>
        <v>377</v>
      </c>
    </row>
    <row r="9" spans="1:12" ht="15" customHeight="1">
      <c r="A9" s="541"/>
      <c r="B9" s="555" t="s">
        <v>376</v>
      </c>
      <c r="C9" s="556"/>
      <c r="D9" s="374">
        <v>80</v>
      </c>
      <c r="E9" s="368">
        <f>SUM(F9:K9)</f>
        <v>287</v>
      </c>
      <c r="F9" s="368">
        <v>5</v>
      </c>
      <c r="G9" s="368">
        <v>51</v>
      </c>
      <c r="H9" s="368">
        <v>40</v>
      </c>
      <c r="I9" s="368">
        <v>70</v>
      </c>
      <c r="J9" s="368">
        <v>67</v>
      </c>
      <c r="K9" s="369">
        <v>54</v>
      </c>
      <c r="L9" s="162"/>
    </row>
    <row r="10" spans="1:11" ht="15" customHeight="1">
      <c r="A10" s="542"/>
      <c r="B10" s="558" t="s">
        <v>387</v>
      </c>
      <c r="C10" s="559"/>
      <c r="D10" s="375">
        <v>61</v>
      </c>
      <c r="E10" s="368">
        <f>SUM(F10:K10)</f>
        <v>425</v>
      </c>
      <c r="F10" s="376">
        <v>0</v>
      </c>
      <c r="G10" s="376">
        <v>0</v>
      </c>
      <c r="H10" s="376">
        <v>0</v>
      </c>
      <c r="I10" s="371">
        <v>128</v>
      </c>
      <c r="J10" s="371">
        <v>140</v>
      </c>
      <c r="K10" s="372">
        <v>157</v>
      </c>
    </row>
    <row r="11" spans="1:14" ht="15" customHeight="1">
      <c r="A11" s="540" t="s">
        <v>55</v>
      </c>
      <c r="B11" s="553" t="s">
        <v>389</v>
      </c>
      <c r="C11" s="554"/>
      <c r="D11" s="373">
        <v>329</v>
      </c>
      <c r="E11" s="365">
        <v>2292</v>
      </c>
      <c r="F11" s="377">
        <v>77</v>
      </c>
      <c r="G11" s="377">
        <v>369</v>
      </c>
      <c r="H11" s="377">
        <v>484</v>
      </c>
      <c r="I11" s="365">
        <v>442</v>
      </c>
      <c r="J11" s="365">
        <v>431</v>
      </c>
      <c r="K11" s="366">
        <v>489</v>
      </c>
      <c r="N11" s="137"/>
    </row>
    <row r="12" spans="1:11" ht="15" customHeight="1">
      <c r="A12" s="541"/>
      <c r="B12" s="561" t="s">
        <v>388</v>
      </c>
      <c r="C12" s="562"/>
      <c r="D12" s="374">
        <v>161</v>
      </c>
      <c r="E12" s="368">
        <v>2181</v>
      </c>
      <c r="F12" s="378" t="s">
        <v>281</v>
      </c>
      <c r="G12" s="378" t="s">
        <v>281</v>
      </c>
      <c r="H12" s="378" t="s">
        <v>281</v>
      </c>
      <c r="I12" s="368">
        <v>707</v>
      </c>
      <c r="J12" s="368">
        <v>769</v>
      </c>
      <c r="K12" s="369">
        <v>705</v>
      </c>
    </row>
    <row r="13" spans="1:11" ht="15" customHeight="1">
      <c r="A13" s="542"/>
      <c r="B13" s="558" t="s">
        <v>378</v>
      </c>
      <c r="C13" s="559"/>
      <c r="D13" s="374">
        <v>27</v>
      </c>
      <c r="E13" s="379">
        <v>281</v>
      </c>
      <c r="F13" s="378" t="s">
        <v>281</v>
      </c>
      <c r="G13" s="378" t="s">
        <v>281</v>
      </c>
      <c r="H13" s="378" t="s">
        <v>281</v>
      </c>
      <c r="I13" s="380">
        <v>89</v>
      </c>
      <c r="J13" s="368">
        <v>83</v>
      </c>
      <c r="K13" s="381">
        <v>109</v>
      </c>
    </row>
    <row r="14" spans="1:11" ht="15" customHeight="1">
      <c r="A14" s="540" t="s">
        <v>64</v>
      </c>
      <c r="B14" s="553" t="s">
        <v>390</v>
      </c>
      <c r="C14" s="554"/>
      <c r="D14" s="373">
        <v>789</v>
      </c>
      <c r="E14" s="365">
        <v>5613</v>
      </c>
      <c r="F14" s="377">
        <v>110</v>
      </c>
      <c r="G14" s="377">
        <v>575</v>
      </c>
      <c r="H14" s="377">
        <v>765</v>
      </c>
      <c r="I14" s="377">
        <v>1154</v>
      </c>
      <c r="J14" s="377">
        <v>1494</v>
      </c>
      <c r="K14" s="382">
        <v>1515</v>
      </c>
    </row>
    <row r="15" spans="1:11" ht="15" customHeight="1">
      <c r="A15" s="541"/>
      <c r="B15" s="555" t="s">
        <v>392</v>
      </c>
      <c r="C15" s="556"/>
      <c r="D15" s="374">
        <v>545</v>
      </c>
      <c r="E15" s="368">
        <v>4352</v>
      </c>
      <c r="F15" s="378">
        <v>54</v>
      </c>
      <c r="G15" s="378">
        <v>351</v>
      </c>
      <c r="H15" s="378">
        <v>455</v>
      </c>
      <c r="I15" s="378">
        <v>1113</v>
      </c>
      <c r="J15" s="378">
        <v>1170</v>
      </c>
      <c r="K15" s="381">
        <v>1209</v>
      </c>
    </row>
    <row r="16" spans="1:11" ht="15" customHeight="1">
      <c r="A16" s="542"/>
      <c r="B16" s="558" t="s">
        <v>391</v>
      </c>
      <c r="C16" s="559"/>
      <c r="D16" s="374">
        <v>152</v>
      </c>
      <c r="E16" s="371">
        <v>1802</v>
      </c>
      <c r="F16" s="376"/>
      <c r="G16" s="376"/>
      <c r="H16" s="376"/>
      <c r="I16" s="376">
        <v>529</v>
      </c>
      <c r="J16" s="376">
        <v>620</v>
      </c>
      <c r="K16" s="383">
        <v>653</v>
      </c>
    </row>
    <row r="17" spans="1:11" ht="15" customHeight="1">
      <c r="A17" s="540" t="s">
        <v>48</v>
      </c>
      <c r="B17" s="543" t="s">
        <v>393</v>
      </c>
      <c r="C17" s="544"/>
      <c r="D17" s="377">
        <v>648</v>
      </c>
      <c r="E17" s="365">
        <f>IF(SUM(F17:K17)=0,"-",SUM(F17:K17))</f>
        <v>3462</v>
      </c>
      <c r="F17" s="377">
        <v>108</v>
      </c>
      <c r="G17" s="377">
        <v>508</v>
      </c>
      <c r="H17" s="377">
        <v>661</v>
      </c>
      <c r="I17" s="365">
        <v>678</v>
      </c>
      <c r="J17" s="365">
        <v>741</v>
      </c>
      <c r="K17" s="366">
        <v>766</v>
      </c>
    </row>
    <row r="18" spans="1:11" ht="15" customHeight="1">
      <c r="A18" s="541"/>
      <c r="B18" s="555" t="s">
        <v>394</v>
      </c>
      <c r="C18" s="556"/>
      <c r="D18" s="378">
        <v>242</v>
      </c>
      <c r="E18" s="368">
        <f>IF(SUM(F18:K18)=0,"-",SUM(F18:K18))</f>
        <v>1896</v>
      </c>
      <c r="F18" s="378">
        <v>12</v>
      </c>
      <c r="G18" s="378">
        <v>54</v>
      </c>
      <c r="H18" s="378">
        <v>67</v>
      </c>
      <c r="I18" s="378">
        <v>570</v>
      </c>
      <c r="J18" s="378">
        <v>570</v>
      </c>
      <c r="K18" s="381">
        <v>623</v>
      </c>
    </row>
    <row r="19" spans="1:11" ht="15" customHeight="1">
      <c r="A19" s="542"/>
      <c r="B19" s="558" t="s">
        <v>377</v>
      </c>
      <c r="C19" s="559"/>
      <c r="D19" s="370">
        <v>91</v>
      </c>
      <c r="E19" s="371">
        <f>IF(SUM(F19:K19)=0,"-",SUM(F19:K19))</f>
        <v>1239</v>
      </c>
      <c r="F19" s="376"/>
      <c r="G19" s="376"/>
      <c r="H19" s="376"/>
      <c r="I19" s="371">
        <v>390</v>
      </c>
      <c r="J19" s="371">
        <v>410</v>
      </c>
      <c r="K19" s="372">
        <v>439</v>
      </c>
    </row>
    <row r="20" spans="1:20" ht="15" customHeight="1">
      <c r="A20" s="540" t="s">
        <v>56</v>
      </c>
      <c r="B20" s="553" t="s">
        <v>395</v>
      </c>
      <c r="C20" s="554"/>
      <c r="D20" s="384">
        <v>472</v>
      </c>
      <c r="E20" s="368">
        <v>3965</v>
      </c>
      <c r="F20" s="385">
        <v>70</v>
      </c>
      <c r="G20" s="385">
        <v>354</v>
      </c>
      <c r="H20" s="385">
        <v>437</v>
      </c>
      <c r="I20" s="386">
        <v>992</v>
      </c>
      <c r="J20" s="386">
        <v>1045</v>
      </c>
      <c r="K20" s="387">
        <v>1067</v>
      </c>
      <c r="M20" s="13"/>
      <c r="S20" s="4"/>
      <c r="T20" s="4"/>
    </row>
    <row r="21" spans="1:13" ht="15" customHeight="1">
      <c r="A21" s="541"/>
      <c r="B21" s="555" t="s">
        <v>376</v>
      </c>
      <c r="C21" s="556"/>
      <c r="D21" s="374">
        <v>68</v>
      </c>
      <c r="E21" s="368">
        <v>423</v>
      </c>
      <c r="F21" s="388">
        <v>12</v>
      </c>
      <c r="G21" s="388">
        <v>45</v>
      </c>
      <c r="H21" s="388">
        <v>65</v>
      </c>
      <c r="I21" s="389">
        <v>92</v>
      </c>
      <c r="J21" s="389">
        <v>102</v>
      </c>
      <c r="K21" s="390">
        <v>107</v>
      </c>
      <c r="M21" s="13"/>
    </row>
    <row r="22" spans="1:13" ht="15" customHeight="1">
      <c r="A22" s="542"/>
      <c r="B22" s="558" t="s">
        <v>396</v>
      </c>
      <c r="C22" s="559"/>
      <c r="D22" s="370">
        <v>52</v>
      </c>
      <c r="E22" s="368">
        <v>887</v>
      </c>
      <c r="F22" s="376">
        <v>0</v>
      </c>
      <c r="G22" s="376">
        <v>0</v>
      </c>
      <c r="H22" s="376">
        <v>0</v>
      </c>
      <c r="I22" s="391">
        <v>261</v>
      </c>
      <c r="J22" s="391">
        <v>305</v>
      </c>
      <c r="K22" s="392">
        <v>321</v>
      </c>
      <c r="M22" s="14"/>
    </row>
    <row r="23" spans="1:11" ht="15" customHeight="1">
      <c r="A23" s="540" t="s">
        <v>53</v>
      </c>
      <c r="B23" s="563" t="s">
        <v>379</v>
      </c>
      <c r="C23" s="564"/>
      <c r="D23" s="393">
        <v>145</v>
      </c>
      <c r="E23" s="377">
        <v>1310</v>
      </c>
      <c r="F23" s="377" t="s">
        <v>380</v>
      </c>
      <c r="G23" s="377">
        <v>164</v>
      </c>
      <c r="H23" s="377">
        <v>219</v>
      </c>
      <c r="I23" s="377">
        <v>293</v>
      </c>
      <c r="J23" s="377">
        <v>313</v>
      </c>
      <c r="K23" s="382">
        <v>290</v>
      </c>
    </row>
    <row r="24" spans="1:11" ht="15" customHeight="1">
      <c r="A24" s="541"/>
      <c r="B24" s="565" t="s">
        <v>381</v>
      </c>
      <c r="C24" s="566"/>
      <c r="D24" s="394">
        <v>66</v>
      </c>
      <c r="E24" s="378">
        <v>936</v>
      </c>
      <c r="F24" s="378">
        <v>0</v>
      </c>
      <c r="G24" s="378">
        <v>0</v>
      </c>
      <c r="H24" s="378">
        <v>36</v>
      </c>
      <c r="I24" s="378">
        <v>274</v>
      </c>
      <c r="J24" s="378">
        <v>319</v>
      </c>
      <c r="K24" s="381">
        <v>307</v>
      </c>
    </row>
    <row r="25" spans="1:11" ht="15" customHeight="1">
      <c r="A25" s="542"/>
      <c r="B25" s="567" t="s">
        <v>382</v>
      </c>
      <c r="C25" s="568"/>
      <c r="D25" s="395">
        <v>32</v>
      </c>
      <c r="E25" s="376">
        <v>165</v>
      </c>
      <c r="F25" s="376">
        <v>3</v>
      </c>
      <c r="G25" s="376">
        <v>21</v>
      </c>
      <c r="H25" s="376">
        <v>27</v>
      </c>
      <c r="I25" s="376">
        <v>40</v>
      </c>
      <c r="J25" s="376">
        <v>37</v>
      </c>
      <c r="K25" s="383">
        <v>37</v>
      </c>
    </row>
    <row r="26" spans="1:11" ht="15" customHeight="1">
      <c r="A26" s="540" t="s">
        <v>52</v>
      </c>
      <c r="B26" s="543" t="s">
        <v>397</v>
      </c>
      <c r="C26" s="544"/>
      <c r="D26" s="396">
        <v>192</v>
      </c>
      <c r="E26" s="365">
        <v>884</v>
      </c>
      <c r="F26" s="397">
        <v>27</v>
      </c>
      <c r="G26" s="365">
        <v>120</v>
      </c>
      <c r="H26" s="397">
        <v>140</v>
      </c>
      <c r="I26" s="365">
        <v>199</v>
      </c>
      <c r="J26" s="397">
        <v>184</v>
      </c>
      <c r="K26" s="366">
        <v>214</v>
      </c>
    </row>
    <row r="27" spans="1:11" ht="15" customHeight="1">
      <c r="A27" s="541"/>
      <c r="B27" s="555" t="s">
        <v>375</v>
      </c>
      <c r="C27" s="556"/>
      <c r="D27" s="398">
        <v>99</v>
      </c>
      <c r="E27" s="368">
        <v>347</v>
      </c>
      <c r="F27" s="398">
        <v>11</v>
      </c>
      <c r="G27" s="399">
        <v>40</v>
      </c>
      <c r="H27" s="398">
        <v>56</v>
      </c>
      <c r="I27" s="399">
        <v>82</v>
      </c>
      <c r="J27" s="398">
        <v>77</v>
      </c>
      <c r="K27" s="400">
        <v>81</v>
      </c>
    </row>
    <row r="28" spans="1:11" ht="15" customHeight="1">
      <c r="A28" s="542"/>
      <c r="B28" s="558" t="s">
        <v>398</v>
      </c>
      <c r="C28" s="559"/>
      <c r="D28" s="401">
        <v>21</v>
      </c>
      <c r="E28" s="371">
        <v>248</v>
      </c>
      <c r="F28" s="376" t="s">
        <v>343</v>
      </c>
      <c r="G28" s="376" t="s">
        <v>343</v>
      </c>
      <c r="H28" s="401" t="s">
        <v>343</v>
      </c>
      <c r="I28" s="402">
        <v>84</v>
      </c>
      <c r="J28" s="403">
        <v>79</v>
      </c>
      <c r="K28" s="404">
        <v>85</v>
      </c>
    </row>
    <row r="29" spans="1:11" ht="15" customHeight="1">
      <c r="A29" s="540" t="s">
        <v>145</v>
      </c>
      <c r="B29" s="543" t="s">
        <v>399</v>
      </c>
      <c r="C29" s="544"/>
      <c r="D29" s="405">
        <v>282</v>
      </c>
      <c r="E29" s="368">
        <v>1280</v>
      </c>
      <c r="F29" s="377">
        <v>45</v>
      </c>
      <c r="G29" s="377">
        <v>158</v>
      </c>
      <c r="H29" s="377">
        <v>199</v>
      </c>
      <c r="I29" s="406">
        <v>286</v>
      </c>
      <c r="J29" s="406">
        <v>283</v>
      </c>
      <c r="K29" s="407">
        <v>309</v>
      </c>
    </row>
    <row r="30" spans="1:11" ht="15" customHeight="1">
      <c r="A30" s="541"/>
      <c r="B30" s="555" t="s">
        <v>281</v>
      </c>
      <c r="C30" s="556"/>
      <c r="D30" s="394" t="s">
        <v>281</v>
      </c>
      <c r="E30" s="378" t="s">
        <v>281</v>
      </c>
      <c r="F30" s="378" t="s">
        <v>281</v>
      </c>
      <c r="G30" s="378" t="s">
        <v>281</v>
      </c>
      <c r="H30" s="378" t="s">
        <v>281</v>
      </c>
      <c r="I30" s="378" t="s">
        <v>281</v>
      </c>
      <c r="J30" s="378" t="s">
        <v>281</v>
      </c>
      <c r="K30" s="381" t="s">
        <v>281</v>
      </c>
    </row>
    <row r="31" spans="1:11" ht="15" customHeight="1">
      <c r="A31" s="560"/>
      <c r="B31" s="558" t="s">
        <v>383</v>
      </c>
      <c r="C31" s="559"/>
      <c r="D31" s="408">
        <v>95</v>
      </c>
      <c r="E31" s="371">
        <v>1502</v>
      </c>
      <c r="F31" s="378" t="s">
        <v>281</v>
      </c>
      <c r="G31" s="378" t="s">
        <v>281</v>
      </c>
      <c r="H31" s="378" t="s">
        <v>281</v>
      </c>
      <c r="I31" s="409">
        <v>479</v>
      </c>
      <c r="J31" s="409">
        <v>508</v>
      </c>
      <c r="K31" s="410">
        <v>515</v>
      </c>
    </row>
    <row r="32" spans="1:11" ht="15" customHeight="1">
      <c r="A32" s="540" t="s">
        <v>51</v>
      </c>
      <c r="B32" s="543" t="s">
        <v>400</v>
      </c>
      <c r="C32" s="544"/>
      <c r="D32" s="373">
        <v>163</v>
      </c>
      <c r="E32" s="365">
        <v>995</v>
      </c>
      <c r="F32" s="365">
        <v>6</v>
      </c>
      <c r="G32" s="365">
        <v>83</v>
      </c>
      <c r="H32" s="365">
        <v>117</v>
      </c>
      <c r="I32" s="365">
        <v>242</v>
      </c>
      <c r="J32" s="365">
        <v>276</v>
      </c>
      <c r="K32" s="366">
        <v>271</v>
      </c>
    </row>
    <row r="33" spans="1:11" ht="15" customHeight="1">
      <c r="A33" s="541"/>
      <c r="B33" s="555" t="s">
        <v>378</v>
      </c>
      <c r="C33" s="556"/>
      <c r="D33" s="374">
        <v>36</v>
      </c>
      <c r="E33" s="368">
        <v>352</v>
      </c>
      <c r="F33" s="368">
        <v>3</v>
      </c>
      <c r="G33" s="368">
        <v>12</v>
      </c>
      <c r="H33" s="368">
        <v>33</v>
      </c>
      <c r="I33" s="368">
        <v>99</v>
      </c>
      <c r="J33" s="368">
        <v>102</v>
      </c>
      <c r="K33" s="369">
        <v>103</v>
      </c>
    </row>
    <row r="34" spans="1:11" ht="15" customHeight="1" thickBot="1">
      <c r="A34" s="557"/>
      <c r="B34" s="569" t="s">
        <v>375</v>
      </c>
      <c r="C34" s="570"/>
      <c r="D34" s="411">
        <v>38</v>
      </c>
      <c r="E34" s="412">
        <v>606</v>
      </c>
      <c r="F34" s="413" t="s">
        <v>281</v>
      </c>
      <c r="G34" s="413" t="s">
        <v>281</v>
      </c>
      <c r="H34" s="413" t="s">
        <v>281</v>
      </c>
      <c r="I34" s="414">
        <v>203</v>
      </c>
      <c r="J34" s="414">
        <v>191</v>
      </c>
      <c r="K34" s="415">
        <v>212</v>
      </c>
    </row>
    <row r="35" ht="12.75">
      <c r="A35" s="5" t="s">
        <v>287</v>
      </c>
    </row>
    <row r="36" ht="12.75">
      <c r="A36" s="5" t="s">
        <v>288</v>
      </c>
    </row>
    <row r="37" ht="12.75">
      <c r="A37" s="5" t="s">
        <v>289</v>
      </c>
    </row>
    <row r="38" ht="12.75">
      <c r="A38" s="5" t="s">
        <v>146</v>
      </c>
    </row>
    <row r="39" spans="1:11" ht="12.75" customHeight="1">
      <c r="A39" s="195"/>
      <c r="B39" s="80"/>
      <c r="C39" s="80"/>
      <c r="D39" s="80"/>
      <c r="E39" s="80"/>
      <c r="F39" s="80"/>
      <c r="G39" s="80"/>
      <c r="H39" s="80"/>
      <c r="I39" s="80"/>
      <c r="J39" s="80"/>
      <c r="K39" s="80"/>
    </row>
  </sheetData>
  <sheetProtection/>
  <mergeCells count="44">
    <mergeCell ref="B33:C33"/>
    <mergeCell ref="B34:C34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18:C18"/>
    <mergeCell ref="B32:C32"/>
    <mergeCell ref="B23:C23"/>
    <mergeCell ref="B24:C24"/>
    <mergeCell ref="B25:C25"/>
    <mergeCell ref="B16:C16"/>
    <mergeCell ref="B7:C7"/>
    <mergeCell ref="B8:C8"/>
    <mergeCell ref="B9:C9"/>
    <mergeCell ref="B10:C10"/>
    <mergeCell ref="B11:C11"/>
    <mergeCell ref="B12:C12"/>
    <mergeCell ref="A32:A34"/>
    <mergeCell ref="A5:A7"/>
    <mergeCell ref="A8:A10"/>
    <mergeCell ref="A11:A13"/>
    <mergeCell ref="A17:A19"/>
    <mergeCell ref="B13:C13"/>
    <mergeCell ref="A29:A31"/>
    <mergeCell ref="A20:A22"/>
    <mergeCell ref="A23:A25"/>
    <mergeCell ref="A26:A28"/>
    <mergeCell ref="A14:A16"/>
    <mergeCell ref="B17:C17"/>
    <mergeCell ref="B3:C4"/>
    <mergeCell ref="D3:D4"/>
    <mergeCell ref="E3:K3"/>
    <mergeCell ref="A3:A4"/>
    <mergeCell ref="B5:C5"/>
    <mergeCell ref="B6:C6"/>
    <mergeCell ref="B14:C14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SheetLayoutView="100" workbookViewId="0" topLeftCell="A1">
      <selection activeCell="B4" sqref="B4:J14"/>
    </sheetView>
  </sheetViews>
  <sheetFormatPr defaultColWidth="8.796875" defaultRowHeight="12.75"/>
  <cols>
    <col min="1" max="1" width="10.69921875" style="5" customWidth="1"/>
    <col min="2" max="10" width="8.69921875" style="5" customWidth="1"/>
    <col min="11" max="16384" width="9.09765625" style="5" customWidth="1"/>
  </cols>
  <sheetData>
    <row r="1" spans="1:10" ht="15" thickBot="1">
      <c r="A1" s="57" t="s">
        <v>119</v>
      </c>
      <c r="B1" s="44"/>
      <c r="C1" s="44"/>
      <c r="D1" s="44"/>
      <c r="E1" s="44"/>
      <c r="F1" s="44"/>
      <c r="G1" s="44"/>
      <c r="H1" s="44"/>
      <c r="I1" s="44"/>
      <c r="J1" s="137" t="s">
        <v>371</v>
      </c>
    </row>
    <row r="2" spans="1:10" s="6" customFormat="1" ht="15" customHeight="1">
      <c r="A2" s="491"/>
      <c r="B2" s="490" t="s">
        <v>127</v>
      </c>
      <c r="C2" s="490"/>
      <c r="D2" s="490"/>
      <c r="E2" s="490" t="s">
        <v>128</v>
      </c>
      <c r="F2" s="490"/>
      <c r="G2" s="490"/>
      <c r="H2" s="490" t="s">
        <v>114</v>
      </c>
      <c r="I2" s="470"/>
      <c r="J2" s="470"/>
    </row>
    <row r="3" spans="1:10" s="6" customFormat="1" ht="15" customHeight="1">
      <c r="A3" s="492"/>
      <c r="B3" s="45" t="s">
        <v>115</v>
      </c>
      <c r="C3" s="45" t="s">
        <v>120</v>
      </c>
      <c r="D3" s="45" t="s">
        <v>116</v>
      </c>
      <c r="E3" s="45" t="s">
        <v>115</v>
      </c>
      <c r="F3" s="45" t="s">
        <v>120</v>
      </c>
      <c r="G3" s="45" t="s">
        <v>117</v>
      </c>
      <c r="H3" s="45" t="s">
        <v>115</v>
      </c>
      <c r="I3" s="48" t="s">
        <v>120</v>
      </c>
      <c r="J3" s="48" t="s">
        <v>117</v>
      </c>
    </row>
    <row r="4" spans="1:14" ht="15" customHeight="1">
      <c r="A4" s="39" t="s">
        <v>49</v>
      </c>
      <c r="B4" s="416">
        <v>48</v>
      </c>
      <c r="C4" s="417">
        <v>1300</v>
      </c>
      <c r="D4" s="416">
        <v>22560</v>
      </c>
      <c r="E4" s="416">
        <v>22</v>
      </c>
      <c r="F4" s="416">
        <v>744</v>
      </c>
      <c r="G4" s="416">
        <v>11411</v>
      </c>
      <c r="H4" s="416">
        <v>11</v>
      </c>
      <c r="I4" s="418">
        <v>711</v>
      </c>
      <c r="J4" s="418">
        <v>11220</v>
      </c>
      <c r="N4" s="162"/>
    </row>
    <row r="5" spans="1:10" ht="15" customHeight="1">
      <c r="A5" s="40" t="s">
        <v>54</v>
      </c>
      <c r="B5" s="419">
        <v>7</v>
      </c>
      <c r="C5" s="419">
        <v>248</v>
      </c>
      <c r="D5" s="419">
        <v>3979</v>
      </c>
      <c r="E5" s="419">
        <v>5</v>
      </c>
      <c r="F5" s="419">
        <v>148</v>
      </c>
      <c r="G5" s="419">
        <v>2098</v>
      </c>
      <c r="H5" s="419">
        <v>2</v>
      </c>
      <c r="I5" s="420">
        <v>117</v>
      </c>
      <c r="J5" s="420">
        <v>1649</v>
      </c>
    </row>
    <row r="6" spans="1:10" ht="15" customHeight="1">
      <c r="A6" s="40" t="s">
        <v>55</v>
      </c>
      <c r="B6" s="419">
        <v>15</v>
      </c>
      <c r="C6" s="419">
        <v>483</v>
      </c>
      <c r="D6" s="419">
        <v>8737</v>
      </c>
      <c r="E6" s="419">
        <v>6</v>
      </c>
      <c r="F6" s="419">
        <v>260</v>
      </c>
      <c r="G6" s="419">
        <v>4138</v>
      </c>
      <c r="H6" s="419">
        <v>5</v>
      </c>
      <c r="I6" s="420">
        <v>258</v>
      </c>
      <c r="J6" s="420">
        <v>4045</v>
      </c>
    </row>
    <row r="7" spans="1:10" ht="15" customHeight="1">
      <c r="A7" s="40" t="s">
        <v>64</v>
      </c>
      <c r="B7" s="421">
        <v>75</v>
      </c>
      <c r="C7" s="421">
        <v>1592</v>
      </c>
      <c r="D7" s="421">
        <v>22891</v>
      </c>
      <c r="E7" s="421">
        <v>29</v>
      </c>
      <c r="F7" s="422">
        <v>866</v>
      </c>
      <c r="G7" s="422">
        <v>12075</v>
      </c>
      <c r="H7" s="422">
        <v>15</v>
      </c>
      <c r="I7" s="423">
        <v>702</v>
      </c>
      <c r="J7" s="423">
        <v>9715</v>
      </c>
    </row>
    <row r="8" spans="1:10" ht="15" customHeight="1">
      <c r="A8" s="40" t="s">
        <v>48</v>
      </c>
      <c r="B8" s="419">
        <v>21</v>
      </c>
      <c r="C8" s="419">
        <v>666</v>
      </c>
      <c r="D8" s="419">
        <v>11073</v>
      </c>
      <c r="E8" s="419">
        <v>8</v>
      </c>
      <c r="F8" s="419">
        <v>361</v>
      </c>
      <c r="G8" s="419">
        <v>5741</v>
      </c>
      <c r="H8" s="419">
        <v>5</v>
      </c>
      <c r="I8" s="420">
        <v>318</v>
      </c>
      <c r="J8" s="420">
        <v>5296</v>
      </c>
    </row>
    <row r="9" spans="1:10" ht="15" customHeight="1">
      <c r="A9" s="571" t="s">
        <v>56</v>
      </c>
      <c r="B9" s="419">
        <v>25</v>
      </c>
      <c r="C9" s="419">
        <v>656</v>
      </c>
      <c r="D9" s="419">
        <v>9822</v>
      </c>
      <c r="E9" s="419">
        <v>9</v>
      </c>
      <c r="F9" s="419">
        <v>344</v>
      </c>
      <c r="G9" s="419">
        <v>5066</v>
      </c>
      <c r="H9" s="419">
        <v>5</v>
      </c>
      <c r="I9" s="420">
        <v>280</v>
      </c>
      <c r="J9" s="420">
        <v>3851</v>
      </c>
    </row>
    <row r="10" spans="1:10" ht="15" customHeight="1">
      <c r="A10" s="571"/>
      <c r="B10" s="419">
        <v>1</v>
      </c>
      <c r="C10" s="424">
        <v>-16</v>
      </c>
      <c r="D10" s="419">
        <v>15</v>
      </c>
      <c r="E10" s="419">
        <v>1</v>
      </c>
      <c r="F10" s="424">
        <v>-16</v>
      </c>
      <c r="G10" s="419">
        <v>12</v>
      </c>
      <c r="H10" s="419"/>
      <c r="I10" s="420"/>
      <c r="J10" s="420"/>
    </row>
    <row r="11" spans="1:10" ht="15" customHeight="1">
      <c r="A11" s="40" t="s">
        <v>53</v>
      </c>
      <c r="B11" s="425">
        <v>7</v>
      </c>
      <c r="C11" s="425">
        <v>242</v>
      </c>
      <c r="D11" s="425">
        <v>3913</v>
      </c>
      <c r="E11" s="425">
        <v>3</v>
      </c>
      <c r="F11" s="425">
        <v>132</v>
      </c>
      <c r="G11" s="425">
        <v>1897</v>
      </c>
      <c r="H11" s="425">
        <v>2</v>
      </c>
      <c r="I11" s="426">
        <v>112</v>
      </c>
      <c r="J11" s="426">
        <v>1775</v>
      </c>
    </row>
    <row r="12" spans="1:10" ht="15" customHeight="1">
      <c r="A12" s="40" t="s">
        <v>52</v>
      </c>
      <c r="B12" s="419">
        <v>5</v>
      </c>
      <c r="C12" s="419">
        <v>178</v>
      </c>
      <c r="D12" s="419">
        <v>2959</v>
      </c>
      <c r="E12" s="419">
        <v>2</v>
      </c>
      <c r="F12" s="419">
        <v>98</v>
      </c>
      <c r="G12" s="419">
        <v>1610</v>
      </c>
      <c r="H12" s="419">
        <v>1</v>
      </c>
      <c r="I12" s="420">
        <v>53</v>
      </c>
      <c r="J12" s="420">
        <v>581</v>
      </c>
    </row>
    <row r="13" spans="1:10" ht="15" customHeight="1">
      <c r="A13" s="40" t="s">
        <v>145</v>
      </c>
      <c r="B13" s="419">
        <v>8</v>
      </c>
      <c r="C13" s="419">
        <v>230</v>
      </c>
      <c r="D13" s="419">
        <v>3669</v>
      </c>
      <c r="E13" s="419">
        <v>4</v>
      </c>
      <c r="F13" s="419">
        <v>139</v>
      </c>
      <c r="G13" s="419">
        <v>1922</v>
      </c>
      <c r="H13" s="419">
        <v>20</v>
      </c>
      <c r="I13" s="420">
        <v>58</v>
      </c>
      <c r="J13" s="420">
        <v>782</v>
      </c>
    </row>
    <row r="14" spans="1:10" ht="15" customHeight="1" thickBot="1">
      <c r="A14" s="41" t="s">
        <v>51</v>
      </c>
      <c r="B14" s="427">
        <v>6</v>
      </c>
      <c r="C14" s="427">
        <v>184</v>
      </c>
      <c r="D14" s="427">
        <v>2954</v>
      </c>
      <c r="E14" s="427">
        <v>3</v>
      </c>
      <c r="F14" s="428">
        <v>95</v>
      </c>
      <c r="G14" s="428">
        <v>1352</v>
      </c>
      <c r="H14" s="428">
        <v>1</v>
      </c>
      <c r="I14" s="429">
        <v>46</v>
      </c>
      <c r="J14" s="429">
        <v>651</v>
      </c>
    </row>
    <row r="15" spans="1:10" ht="12.75">
      <c r="A15" s="81" t="s">
        <v>144</v>
      </c>
      <c r="D15" s="28"/>
      <c r="E15" s="28"/>
      <c r="F15" s="28"/>
      <c r="G15" s="28"/>
      <c r="H15" s="29"/>
      <c r="I15" s="29"/>
      <c r="J15" s="29"/>
    </row>
    <row r="16" ht="12.75">
      <c r="A16" s="5" t="s">
        <v>319</v>
      </c>
    </row>
    <row r="17" ht="12.75">
      <c r="A17" s="5" t="s">
        <v>320</v>
      </c>
    </row>
    <row r="18" ht="12.75">
      <c r="A18" s="5" t="s">
        <v>321</v>
      </c>
    </row>
    <row r="21" spans="5:19" ht="12.75">
      <c r="E21" s="15"/>
      <c r="F21" s="15"/>
      <c r="R21" s="4"/>
      <c r="S21" s="4"/>
    </row>
  </sheetData>
  <sheetProtection/>
  <mergeCells count="5">
    <mergeCell ref="A2:A3"/>
    <mergeCell ref="B2:D2"/>
    <mergeCell ref="E2:G2"/>
    <mergeCell ref="H2:J2"/>
    <mergeCell ref="A9:A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="86" zoomScaleSheetLayoutView="86" workbookViewId="0" topLeftCell="A8">
      <pane xSplit="1" topLeftCell="B1" activePane="topRight" state="frozen"/>
      <selection pane="topLeft" activeCell="A1" sqref="A1"/>
      <selection pane="topRight" activeCell="A30" sqref="A30:L44"/>
    </sheetView>
  </sheetViews>
  <sheetFormatPr defaultColWidth="8.796875" defaultRowHeight="19.5" customHeight="1"/>
  <cols>
    <col min="1" max="1" width="26.09765625" style="4" customWidth="1"/>
    <col min="2" max="11" width="14.296875" style="4" customWidth="1"/>
    <col min="12" max="16384" width="9.09765625" style="4" customWidth="1"/>
  </cols>
  <sheetData>
    <row r="1" s="16" customFormat="1" ht="21.75" customHeight="1">
      <c r="A1" s="66" t="s">
        <v>372</v>
      </c>
    </row>
    <row r="2" spans="1:11" s="61" customFormat="1" ht="21.75" customHeight="1" thickBot="1">
      <c r="A2" s="67" t="s">
        <v>118</v>
      </c>
      <c r="K2" s="55" t="s">
        <v>50</v>
      </c>
    </row>
    <row r="3" spans="1:11" s="16" customFormat="1" ht="21.75" customHeight="1">
      <c r="A3" s="62"/>
      <c r="B3" s="51" t="s">
        <v>49</v>
      </c>
      <c r="C3" s="51" t="s">
        <v>69</v>
      </c>
      <c r="D3" s="51" t="s">
        <v>153</v>
      </c>
      <c r="E3" s="51" t="s">
        <v>64</v>
      </c>
      <c r="F3" s="52" t="s">
        <v>48</v>
      </c>
      <c r="G3" s="51" t="s">
        <v>189</v>
      </c>
      <c r="H3" s="53" t="s">
        <v>154</v>
      </c>
      <c r="I3" s="51" t="s">
        <v>155</v>
      </c>
      <c r="J3" s="52" t="s">
        <v>156</v>
      </c>
      <c r="K3" s="52" t="s">
        <v>157</v>
      </c>
    </row>
    <row r="4" spans="1:14" ht="21.75" customHeight="1">
      <c r="A4" s="70" t="s">
        <v>43</v>
      </c>
      <c r="B4" s="430">
        <v>67927008</v>
      </c>
      <c r="C4" s="431">
        <v>16409678</v>
      </c>
      <c r="D4" s="431">
        <v>34552157</v>
      </c>
      <c r="E4" s="432">
        <v>96142850</v>
      </c>
      <c r="F4" s="433">
        <v>38411421</v>
      </c>
      <c r="G4" s="431">
        <v>30396605</v>
      </c>
      <c r="H4" s="434">
        <v>12406815</v>
      </c>
      <c r="I4" s="431">
        <v>8571167</v>
      </c>
      <c r="J4" s="433">
        <v>14479326</v>
      </c>
      <c r="K4" s="433">
        <v>8321076</v>
      </c>
      <c r="N4" s="17"/>
    </row>
    <row r="5" spans="1:11" ht="21.75" customHeight="1">
      <c r="A5" s="33" t="s">
        <v>16</v>
      </c>
      <c r="B5" s="430">
        <v>946000</v>
      </c>
      <c r="C5" s="430">
        <v>248968</v>
      </c>
      <c r="D5" s="430">
        <v>407862</v>
      </c>
      <c r="E5" s="435">
        <v>1331260</v>
      </c>
      <c r="F5" s="436">
        <v>522338</v>
      </c>
      <c r="G5" s="430">
        <v>622436</v>
      </c>
      <c r="H5" s="437">
        <v>156315</v>
      </c>
      <c r="I5" s="430">
        <v>110787</v>
      </c>
      <c r="J5" s="436">
        <v>150813</v>
      </c>
      <c r="K5" s="436">
        <v>139476</v>
      </c>
    </row>
    <row r="6" spans="1:11" ht="21.75" customHeight="1">
      <c r="A6" s="33" t="s">
        <v>17</v>
      </c>
      <c r="B6" s="430">
        <v>31000</v>
      </c>
      <c r="C6" s="430">
        <v>8090</v>
      </c>
      <c r="D6" s="430">
        <v>20513</v>
      </c>
      <c r="E6" s="435">
        <v>53390</v>
      </c>
      <c r="F6" s="436">
        <v>23039</v>
      </c>
      <c r="G6" s="430">
        <v>18400</v>
      </c>
      <c r="H6" s="437">
        <v>8875</v>
      </c>
      <c r="I6" s="430">
        <v>5222</v>
      </c>
      <c r="J6" s="436">
        <v>8276</v>
      </c>
      <c r="K6" s="436">
        <v>4443</v>
      </c>
    </row>
    <row r="7" spans="1:11" ht="21.75" customHeight="1">
      <c r="A7" s="33" t="s">
        <v>68</v>
      </c>
      <c r="B7" s="430">
        <v>402000</v>
      </c>
      <c r="C7" s="430">
        <v>99296</v>
      </c>
      <c r="D7" s="430">
        <v>251541</v>
      </c>
      <c r="E7" s="435">
        <v>654438</v>
      </c>
      <c r="F7" s="436">
        <v>283197</v>
      </c>
      <c r="G7" s="430">
        <v>226046</v>
      </c>
      <c r="H7" s="437">
        <v>109000</v>
      </c>
      <c r="I7" s="430">
        <v>64151</v>
      </c>
      <c r="J7" s="436">
        <v>101543</v>
      </c>
      <c r="K7" s="436">
        <v>54610</v>
      </c>
    </row>
    <row r="8" spans="1:11" ht="21.75" customHeight="1">
      <c r="A8" s="33" t="s">
        <v>122</v>
      </c>
      <c r="B8" s="430">
        <v>375000</v>
      </c>
      <c r="C8" s="430">
        <v>113473</v>
      </c>
      <c r="D8" s="430">
        <v>287174</v>
      </c>
      <c r="E8" s="435">
        <v>746869</v>
      </c>
      <c r="F8" s="436">
        <v>324164</v>
      </c>
      <c r="G8" s="430">
        <v>258590</v>
      </c>
      <c r="H8" s="437">
        <v>124634</v>
      </c>
      <c r="I8" s="430">
        <v>73365</v>
      </c>
      <c r="J8" s="436">
        <v>115990</v>
      </c>
      <c r="K8" s="436">
        <v>62496</v>
      </c>
    </row>
    <row r="9" spans="1:11" ht="21.75" customHeight="1">
      <c r="A9" s="33" t="s">
        <v>123</v>
      </c>
      <c r="B9" s="430">
        <v>8957000</v>
      </c>
      <c r="C9" s="430">
        <v>1766380</v>
      </c>
      <c r="D9" s="430">
        <v>4057381</v>
      </c>
      <c r="E9" s="435">
        <v>10752166</v>
      </c>
      <c r="F9" s="436">
        <v>4677792</v>
      </c>
      <c r="G9" s="430">
        <v>4056828</v>
      </c>
      <c r="H9" s="438">
        <v>1602503</v>
      </c>
      <c r="I9" s="430">
        <v>1099269</v>
      </c>
      <c r="J9" s="436">
        <v>1551768</v>
      </c>
      <c r="K9" s="436">
        <v>970559</v>
      </c>
    </row>
    <row r="10" spans="1:11" ht="21.75" customHeight="1">
      <c r="A10" s="33" t="s">
        <v>345</v>
      </c>
      <c r="B10" s="430">
        <v>86000</v>
      </c>
      <c r="C10" s="439">
        <v>0</v>
      </c>
      <c r="D10" s="439">
        <v>0</v>
      </c>
      <c r="E10" s="439">
        <v>369523</v>
      </c>
      <c r="F10" s="440">
        <v>0</v>
      </c>
      <c r="G10" s="430">
        <v>33539</v>
      </c>
      <c r="H10" s="438">
        <v>0</v>
      </c>
      <c r="I10" s="441" t="s">
        <v>343</v>
      </c>
      <c r="J10" s="436">
        <v>17860</v>
      </c>
      <c r="K10" s="436">
        <v>17125</v>
      </c>
    </row>
    <row r="11" spans="1:11" ht="21.75" customHeight="1">
      <c r="A11" s="33" t="s">
        <v>18</v>
      </c>
      <c r="B11" s="430">
        <v>1</v>
      </c>
      <c r="C11" s="442">
        <v>0</v>
      </c>
      <c r="D11" s="430">
        <v>6</v>
      </c>
      <c r="E11" s="435">
        <v>19</v>
      </c>
      <c r="F11" s="436">
        <v>8</v>
      </c>
      <c r="G11" s="442">
        <v>10</v>
      </c>
      <c r="H11" s="443">
        <v>0</v>
      </c>
      <c r="I11" s="442" t="s">
        <v>343</v>
      </c>
      <c r="J11" s="436">
        <v>2</v>
      </c>
      <c r="K11" s="436">
        <v>2</v>
      </c>
    </row>
    <row r="12" spans="1:11" ht="21.75" customHeight="1">
      <c r="A12" s="33" t="s">
        <v>322</v>
      </c>
      <c r="B12" s="430">
        <v>240000</v>
      </c>
      <c r="C12" s="430">
        <v>37391</v>
      </c>
      <c r="D12" s="439">
        <v>76081</v>
      </c>
      <c r="E12" s="435">
        <v>231175</v>
      </c>
      <c r="F12" s="436">
        <v>97424</v>
      </c>
      <c r="G12" s="430">
        <v>117118</v>
      </c>
      <c r="H12" s="437">
        <v>28917</v>
      </c>
      <c r="I12" s="430">
        <v>19130</v>
      </c>
      <c r="J12" s="436">
        <v>27963</v>
      </c>
      <c r="K12" s="436">
        <v>25851</v>
      </c>
    </row>
    <row r="13" spans="1:11" ht="21.75" customHeight="1">
      <c r="A13" s="33" t="s">
        <v>346</v>
      </c>
      <c r="B13" s="430">
        <v>710000</v>
      </c>
      <c r="C13" s="430">
        <v>347244</v>
      </c>
      <c r="D13" s="439">
        <v>657465</v>
      </c>
      <c r="E13" s="435">
        <v>3731167</v>
      </c>
      <c r="F13" s="436">
        <v>596672</v>
      </c>
      <c r="G13" s="430">
        <v>334856</v>
      </c>
      <c r="H13" s="437">
        <v>133191</v>
      </c>
      <c r="I13" s="430">
        <v>110160</v>
      </c>
      <c r="J13" s="436">
        <v>460515</v>
      </c>
      <c r="K13" s="436">
        <v>105370</v>
      </c>
    </row>
    <row r="14" spans="1:11" ht="21.75" customHeight="1">
      <c r="A14" s="33" t="s">
        <v>19</v>
      </c>
      <c r="B14" s="430">
        <v>1201320</v>
      </c>
      <c r="C14" s="430">
        <v>372858</v>
      </c>
      <c r="D14" s="430">
        <v>615248</v>
      </c>
      <c r="E14" s="435">
        <v>1770248</v>
      </c>
      <c r="F14" s="436">
        <v>866375</v>
      </c>
      <c r="G14" s="430">
        <v>1083579</v>
      </c>
      <c r="H14" s="437">
        <v>336079</v>
      </c>
      <c r="I14" s="430">
        <v>510128</v>
      </c>
      <c r="J14" s="436">
        <v>265210</v>
      </c>
      <c r="K14" s="436">
        <v>281787</v>
      </c>
    </row>
    <row r="15" spans="1:11" ht="21.75" customHeight="1">
      <c r="A15" s="33" t="s">
        <v>41</v>
      </c>
      <c r="B15" s="430">
        <v>1278035</v>
      </c>
      <c r="C15" s="430">
        <v>33433</v>
      </c>
      <c r="D15" s="430">
        <v>42416</v>
      </c>
      <c r="E15" s="435">
        <v>245696</v>
      </c>
      <c r="F15" s="436">
        <v>28199</v>
      </c>
      <c r="G15" s="430">
        <v>3081296</v>
      </c>
      <c r="H15" s="437">
        <v>660383</v>
      </c>
      <c r="I15" s="430">
        <v>95287</v>
      </c>
      <c r="J15" s="436">
        <v>14740</v>
      </c>
      <c r="K15" s="436">
        <v>9560</v>
      </c>
    </row>
    <row r="16" spans="1:11" ht="21.75" customHeight="1">
      <c r="A16" s="33" t="s">
        <v>20</v>
      </c>
      <c r="B16" s="430">
        <v>59766</v>
      </c>
      <c r="C16" s="430">
        <v>10494</v>
      </c>
      <c r="D16" s="430">
        <v>25212</v>
      </c>
      <c r="E16" s="435">
        <v>57539</v>
      </c>
      <c r="F16" s="436">
        <v>29090</v>
      </c>
      <c r="G16" s="430">
        <v>27969</v>
      </c>
      <c r="H16" s="437">
        <v>10100</v>
      </c>
      <c r="I16" s="430">
        <v>6361</v>
      </c>
      <c r="J16" s="436">
        <v>7846</v>
      </c>
      <c r="K16" s="436">
        <v>4953</v>
      </c>
    </row>
    <row r="17" spans="1:11" ht="21.75" customHeight="1">
      <c r="A17" s="33" t="s">
        <v>21</v>
      </c>
      <c r="B17" s="430">
        <v>1005796</v>
      </c>
      <c r="C17" s="430">
        <v>80557</v>
      </c>
      <c r="D17" s="430">
        <v>135592</v>
      </c>
      <c r="E17" s="435">
        <v>153743</v>
      </c>
      <c r="F17" s="436">
        <v>388794</v>
      </c>
      <c r="G17" s="430">
        <v>135073</v>
      </c>
      <c r="H17" s="437">
        <v>140660</v>
      </c>
      <c r="I17" s="430">
        <v>83450</v>
      </c>
      <c r="J17" s="436">
        <v>177634</v>
      </c>
      <c r="K17" s="436">
        <v>59135</v>
      </c>
    </row>
    <row r="18" spans="1:11" ht="21.75" customHeight="1">
      <c r="A18" s="33" t="s">
        <v>22</v>
      </c>
      <c r="B18" s="430">
        <v>1813000</v>
      </c>
      <c r="C18" s="430">
        <v>334825</v>
      </c>
      <c r="D18" s="430">
        <v>1217500</v>
      </c>
      <c r="E18" s="435">
        <v>2552922</v>
      </c>
      <c r="F18" s="436">
        <v>940091</v>
      </c>
      <c r="G18" s="430">
        <v>863433</v>
      </c>
      <c r="H18" s="437">
        <v>229276</v>
      </c>
      <c r="I18" s="430">
        <v>139512</v>
      </c>
      <c r="J18" s="436">
        <v>260623</v>
      </c>
      <c r="K18" s="436">
        <v>214803</v>
      </c>
    </row>
    <row r="19" spans="1:11" ht="21.75" customHeight="1">
      <c r="A19" s="33" t="s">
        <v>23</v>
      </c>
      <c r="B19" s="430">
        <v>36495884</v>
      </c>
      <c r="C19" s="430">
        <v>5996078</v>
      </c>
      <c r="D19" s="430">
        <v>12256984</v>
      </c>
      <c r="E19" s="435">
        <v>35891396</v>
      </c>
      <c r="F19" s="436">
        <v>15068752</v>
      </c>
      <c r="G19" s="430">
        <v>13987477</v>
      </c>
      <c r="H19" s="437">
        <v>5588746</v>
      </c>
      <c r="I19" s="430">
        <v>4136091</v>
      </c>
      <c r="J19" s="436">
        <v>4694714</v>
      </c>
      <c r="K19" s="436">
        <v>3077069</v>
      </c>
    </row>
    <row r="20" spans="1:11" ht="21.75" customHeight="1">
      <c r="A20" s="33" t="s">
        <v>42</v>
      </c>
      <c r="B20" s="430">
        <v>9334160</v>
      </c>
      <c r="C20" s="430">
        <v>1816956</v>
      </c>
      <c r="D20" s="430">
        <v>3138353</v>
      </c>
      <c r="E20" s="435">
        <v>10919790</v>
      </c>
      <c r="F20" s="436">
        <v>4399508</v>
      </c>
      <c r="G20" s="430">
        <v>4031279</v>
      </c>
      <c r="H20" s="437">
        <v>1648481</v>
      </c>
      <c r="I20" s="430">
        <v>1177494</v>
      </c>
      <c r="J20" s="436">
        <v>1134688</v>
      </c>
      <c r="K20" s="436">
        <v>1142852</v>
      </c>
    </row>
    <row r="21" spans="1:11" ht="21.75" customHeight="1">
      <c r="A21" s="33" t="s">
        <v>24</v>
      </c>
      <c r="B21" s="430">
        <v>975483</v>
      </c>
      <c r="C21" s="430">
        <v>184933</v>
      </c>
      <c r="D21" s="430">
        <v>166756</v>
      </c>
      <c r="E21" s="435">
        <v>1068025</v>
      </c>
      <c r="F21" s="436">
        <v>797156</v>
      </c>
      <c r="G21" s="430">
        <v>92139</v>
      </c>
      <c r="H21" s="437">
        <v>99740</v>
      </c>
      <c r="I21" s="430">
        <v>39866</v>
      </c>
      <c r="J21" s="436">
        <v>68922</v>
      </c>
      <c r="K21" s="436">
        <v>19589</v>
      </c>
    </row>
    <row r="22" spans="1:11" ht="21.75" customHeight="1">
      <c r="A22" s="33" t="s">
        <v>71</v>
      </c>
      <c r="B22" s="430">
        <v>258857</v>
      </c>
      <c r="C22" s="430">
        <v>3319009</v>
      </c>
      <c r="D22" s="430">
        <v>40249</v>
      </c>
      <c r="E22" s="435">
        <v>177707</v>
      </c>
      <c r="F22" s="436">
        <v>110733</v>
      </c>
      <c r="G22" s="430">
        <v>1572424</v>
      </c>
      <c r="H22" s="437">
        <v>40797</v>
      </c>
      <c r="I22" s="430">
        <v>122267</v>
      </c>
      <c r="J22" s="436">
        <v>46555</v>
      </c>
      <c r="K22" s="436">
        <v>3382967</v>
      </c>
    </row>
    <row r="23" spans="1:11" ht="21.75" customHeight="1">
      <c r="A23" s="33" t="s">
        <v>25</v>
      </c>
      <c r="B23" s="430">
        <v>7055576</v>
      </c>
      <c r="C23" s="430">
        <v>284021</v>
      </c>
      <c r="D23" s="430">
        <v>2767061</v>
      </c>
      <c r="E23" s="435">
        <v>16228197</v>
      </c>
      <c r="F23" s="436">
        <v>1636436</v>
      </c>
      <c r="G23" s="430">
        <v>52038</v>
      </c>
      <c r="H23" s="438">
        <v>120283</v>
      </c>
      <c r="I23" s="430">
        <v>329250</v>
      </c>
      <c r="J23" s="436">
        <v>5189369</v>
      </c>
      <c r="K23" s="436">
        <v>28503</v>
      </c>
    </row>
    <row r="24" spans="1:11" ht="21.75" customHeight="1">
      <c r="A24" s="33" t="s">
        <v>26</v>
      </c>
      <c r="B24" s="430">
        <v>3679857</v>
      </c>
      <c r="C24" s="430">
        <v>2850679</v>
      </c>
      <c r="D24" s="430">
        <v>8405569</v>
      </c>
      <c r="E24" s="435">
        <v>13869388</v>
      </c>
      <c r="F24" s="436">
        <v>5456690</v>
      </c>
      <c r="G24" s="430">
        <v>3637886</v>
      </c>
      <c r="H24" s="437">
        <v>1099625</v>
      </c>
      <c r="I24" s="430">
        <v>708556</v>
      </c>
      <c r="J24" s="436">
        <v>3019977</v>
      </c>
      <c r="K24" s="436">
        <v>951854</v>
      </c>
    </row>
    <row r="25" spans="1:11" ht="21.75" customHeight="1">
      <c r="A25" s="33" t="s">
        <v>27</v>
      </c>
      <c r="B25" s="430">
        <v>4416100</v>
      </c>
      <c r="C25" s="430">
        <v>940948</v>
      </c>
      <c r="D25" s="430">
        <v>2404424</v>
      </c>
      <c r="E25" s="435">
        <v>5582673</v>
      </c>
      <c r="F25" s="436">
        <v>3429629</v>
      </c>
      <c r="G25" s="430">
        <v>2369852</v>
      </c>
      <c r="H25" s="437">
        <v>762010</v>
      </c>
      <c r="I25" s="430">
        <v>404857</v>
      </c>
      <c r="J25" s="436">
        <v>871993</v>
      </c>
      <c r="K25" s="436">
        <v>557391</v>
      </c>
    </row>
    <row r="26" spans="1:11" ht="21.75" customHeight="1" thickBot="1">
      <c r="A26" s="71" t="s">
        <v>44</v>
      </c>
      <c r="B26" s="444">
        <v>5350000</v>
      </c>
      <c r="C26" s="444">
        <v>883500</v>
      </c>
      <c r="D26" s="444">
        <v>748100</v>
      </c>
      <c r="E26" s="445">
        <v>6506000</v>
      </c>
      <c r="F26" s="446">
        <v>1430600</v>
      </c>
      <c r="G26" s="444">
        <v>3781700</v>
      </c>
      <c r="H26" s="447">
        <v>1321600</v>
      </c>
      <c r="I26" s="444">
        <v>372000</v>
      </c>
      <c r="J26" s="446">
        <v>1210200</v>
      </c>
      <c r="K26" s="446">
        <v>518600</v>
      </c>
    </row>
    <row r="27" spans="1:11" ht="21.75" customHeight="1" thickBot="1">
      <c r="A27" s="32" t="s">
        <v>45</v>
      </c>
      <c r="B27" s="444">
        <f aca="true" t="shared" si="0" ref="B27:K27">SUM(B4:B26)</f>
        <v>152597843</v>
      </c>
      <c r="C27" s="444">
        <f t="shared" si="0"/>
        <v>36138811</v>
      </c>
      <c r="D27" s="444">
        <f t="shared" si="0"/>
        <v>72273644</v>
      </c>
      <c r="E27" s="448">
        <f t="shared" si="0"/>
        <v>209036181</v>
      </c>
      <c r="F27" s="446">
        <f t="shared" si="0"/>
        <v>79518108</v>
      </c>
      <c r="G27" s="444">
        <f t="shared" si="0"/>
        <v>70780573</v>
      </c>
      <c r="H27" s="449">
        <f t="shared" si="0"/>
        <v>26628030</v>
      </c>
      <c r="I27" s="444">
        <f t="shared" si="0"/>
        <v>18178370</v>
      </c>
      <c r="J27" s="446">
        <f t="shared" si="0"/>
        <v>33876527</v>
      </c>
      <c r="K27" s="446">
        <f t="shared" si="0"/>
        <v>19950071</v>
      </c>
    </row>
    <row r="28" spans="1:11" ht="21.75" customHeight="1">
      <c r="A28" s="193"/>
      <c r="B28" s="194"/>
      <c r="C28" s="42"/>
      <c r="D28" s="42"/>
      <c r="E28" s="42"/>
      <c r="F28" s="42"/>
      <c r="G28" s="104"/>
      <c r="H28" s="104"/>
      <c r="I28" s="104"/>
      <c r="J28" s="104"/>
      <c r="K28" s="42"/>
    </row>
    <row r="29" spans="1:11" s="61" customFormat="1" ht="21.75" customHeight="1" thickBot="1">
      <c r="A29" s="67" t="s">
        <v>308</v>
      </c>
      <c r="B29" s="104"/>
      <c r="C29" s="42"/>
      <c r="D29" s="42"/>
      <c r="E29" s="42"/>
      <c r="F29" s="42"/>
      <c r="G29" s="104"/>
      <c r="H29" s="104"/>
      <c r="I29" s="104"/>
      <c r="J29" s="69"/>
      <c r="K29" s="43" t="s">
        <v>50</v>
      </c>
    </row>
    <row r="30" spans="1:11" ht="21.75" customHeight="1">
      <c r="A30" s="34" t="s">
        <v>28</v>
      </c>
      <c r="B30" s="450">
        <v>760120</v>
      </c>
      <c r="C30" s="450">
        <v>251428</v>
      </c>
      <c r="D30" s="450">
        <v>384801</v>
      </c>
      <c r="E30" s="451">
        <v>837784</v>
      </c>
      <c r="F30" s="452">
        <v>397565</v>
      </c>
      <c r="G30" s="450">
        <v>367431</v>
      </c>
      <c r="H30" s="453">
        <v>233771</v>
      </c>
      <c r="I30" s="450">
        <v>167840</v>
      </c>
      <c r="J30" s="452">
        <v>228043</v>
      </c>
      <c r="K30" s="452">
        <v>131740</v>
      </c>
    </row>
    <row r="31" spans="1:11" ht="21.75" customHeight="1">
      <c r="A31" s="33" t="s">
        <v>29</v>
      </c>
      <c r="B31" s="430">
        <v>16719740</v>
      </c>
      <c r="C31" s="430">
        <v>5262010</v>
      </c>
      <c r="D31" s="430">
        <v>5588429</v>
      </c>
      <c r="E31" s="435">
        <v>25016979</v>
      </c>
      <c r="F31" s="436">
        <v>9418311</v>
      </c>
      <c r="G31" s="430">
        <v>6499037</v>
      </c>
      <c r="H31" s="454">
        <v>2470450</v>
      </c>
      <c r="I31" s="430">
        <v>1792244</v>
      </c>
      <c r="J31" s="436">
        <v>5396339</v>
      </c>
      <c r="K31" s="436">
        <v>3566959</v>
      </c>
    </row>
    <row r="32" spans="1:11" ht="21.75" customHeight="1">
      <c r="A32" s="33" t="s">
        <v>30</v>
      </c>
      <c r="B32" s="430">
        <v>61773227</v>
      </c>
      <c r="C32" s="430">
        <v>11650014</v>
      </c>
      <c r="D32" s="430">
        <v>25699238</v>
      </c>
      <c r="E32" s="435">
        <v>70250086</v>
      </c>
      <c r="F32" s="436">
        <v>30694462</v>
      </c>
      <c r="G32" s="430">
        <v>26361676</v>
      </c>
      <c r="H32" s="454">
        <v>10494236</v>
      </c>
      <c r="I32" s="430">
        <v>7908337</v>
      </c>
      <c r="J32" s="436">
        <v>9158292</v>
      </c>
      <c r="K32" s="436">
        <v>7122427</v>
      </c>
    </row>
    <row r="33" spans="1:11" ht="21.75" customHeight="1">
      <c r="A33" s="33" t="s">
        <v>31</v>
      </c>
      <c r="B33" s="430">
        <v>19729392</v>
      </c>
      <c r="C33" s="430">
        <v>5047665</v>
      </c>
      <c r="D33" s="430">
        <v>6559218</v>
      </c>
      <c r="E33" s="435">
        <v>20808270</v>
      </c>
      <c r="F33" s="436">
        <v>7090981</v>
      </c>
      <c r="G33" s="430">
        <v>8369690</v>
      </c>
      <c r="H33" s="454">
        <v>2473974</v>
      </c>
      <c r="I33" s="430">
        <v>2301018</v>
      </c>
      <c r="J33" s="436">
        <v>3803612</v>
      </c>
      <c r="K33" s="436">
        <v>1552482</v>
      </c>
    </row>
    <row r="34" spans="1:11" ht="21.75" customHeight="1">
      <c r="A34" s="33" t="s">
        <v>32</v>
      </c>
      <c r="B34" s="430">
        <v>159464</v>
      </c>
      <c r="C34" s="430">
        <v>75001</v>
      </c>
      <c r="D34" s="430">
        <v>108878</v>
      </c>
      <c r="E34" s="435">
        <v>633820</v>
      </c>
      <c r="F34" s="436">
        <v>76753</v>
      </c>
      <c r="G34" s="430">
        <v>49238</v>
      </c>
      <c r="H34" s="454">
        <v>5216</v>
      </c>
      <c r="I34" s="430">
        <v>600</v>
      </c>
      <c r="J34" s="455">
        <v>10252</v>
      </c>
      <c r="K34" s="436">
        <v>26398</v>
      </c>
    </row>
    <row r="35" spans="1:11" ht="21.75" customHeight="1">
      <c r="A35" s="33" t="s">
        <v>33</v>
      </c>
      <c r="B35" s="430">
        <v>1536384</v>
      </c>
      <c r="C35" s="430">
        <v>440227</v>
      </c>
      <c r="D35" s="430">
        <v>863339</v>
      </c>
      <c r="E35" s="435">
        <v>2771820</v>
      </c>
      <c r="F35" s="436">
        <v>1425275</v>
      </c>
      <c r="G35" s="430">
        <v>1474967</v>
      </c>
      <c r="H35" s="454">
        <v>97300</v>
      </c>
      <c r="I35" s="430">
        <v>57744</v>
      </c>
      <c r="J35" s="436">
        <v>500098</v>
      </c>
      <c r="K35" s="436">
        <v>713870</v>
      </c>
    </row>
    <row r="36" spans="1:11" ht="21.75" customHeight="1">
      <c r="A36" s="33" t="s">
        <v>34</v>
      </c>
      <c r="B36" s="430">
        <v>3026393</v>
      </c>
      <c r="C36" s="430">
        <v>956246</v>
      </c>
      <c r="D36" s="430">
        <v>2057910</v>
      </c>
      <c r="E36" s="435">
        <v>4796530</v>
      </c>
      <c r="F36" s="436">
        <v>1225927</v>
      </c>
      <c r="G36" s="430">
        <v>2328680</v>
      </c>
      <c r="H36" s="454">
        <v>341358</v>
      </c>
      <c r="I36" s="430">
        <v>222993</v>
      </c>
      <c r="J36" s="436">
        <v>532421</v>
      </c>
      <c r="K36" s="436">
        <v>162104</v>
      </c>
    </row>
    <row r="37" spans="1:11" ht="21.75" customHeight="1">
      <c r="A37" s="33" t="s">
        <v>35</v>
      </c>
      <c r="B37" s="430">
        <v>21971275</v>
      </c>
      <c r="C37" s="430">
        <v>3878199</v>
      </c>
      <c r="D37" s="430">
        <v>12498452</v>
      </c>
      <c r="E37" s="435">
        <v>23703248</v>
      </c>
      <c r="F37" s="436">
        <v>8822379</v>
      </c>
      <c r="G37" s="430">
        <v>5747617</v>
      </c>
      <c r="H37" s="454">
        <v>3394361</v>
      </c>
      <c r="I37" s="430">
        <v>1396961</v>
      </c>
      <c r="J37" s="436">
        <v>3110910</v>
      </c>
      <c r="K37" s="436">
        <v>1549289</v>
      </c>
    </row>
    <row r="38" spans="1:11" ht="21.75" customHeight="1">
      <c r="A38" s="33" t="s">
        <v>36</v>
      </c>
      <c r="B38" s="430">
        <v>3977664</v>
      </c>
      <c r="C38" s="430">
        <v>1032840</v>
      </c>
      <c r="D38" s="430">
        <v>1590481</v>
      </c>
      <c r="E38" s="435">
        <v>6989771</v>
      </c>
      <c r="F38" s="436">
        <v>1868953</v>
      </c>
      <c r="G38" s="430">
        <v>2825384</v>
      </c>
      <c r="H38" s="454">
        <v>719741</v>
      </c>
      <c r="I38" s="430">
        <v>501849</v>
      </c>
      <c r="J38" s="436">
        <v>930938</v>
      </c>
      <c r="K38" s="436">
        <v>658115</v>
      </c>
    </row>
    <row r="39" spans="1:11" ht="21.75" customHeight="1">
      <c r="A39" s="33" t="s">
        <v>37</v>
      </c>
      <c r="B39" s="430">
        <v>15980243</v>
      </c>
      <c r="C39" s="430">
        <v>3528500</v>
      </c>
      <c r="D39" s="430">
        <v>8079302</v>
      </c>
      <c r="E39" s="435">
        <v>31182734</v>
      </c>
      <c r="F39" s="436">
        <v>9943659</v>
      </c>
      <c r="G39" s="430">
        <v>9396578</v>
      </c>
      <c r="H39" s="454">
        <v>2660252</v>
      </c>
      <c r="I39" s="430">
        <v>2118722</v>
      </c>
      <c r="J39" s="436">
        <v>6285407</v>
      </c>
      <c r="K39" s="436">
        <v>2497883</v>
      </c>
    </row>
    <row r="40" spans="1:11" ht="21.75" customHeight="1">
      <c r="A40" s="33" t="s">
        <v>38</v>
      </c>
      <c r="B40" s="442">
        <v>132695</v>
      </c>
      <c r="C40" s="439">
        <v>0</v>
      </c>
      <c r="D40" s="439" t="s">
        <v>343</v>
      </c>
      <c r="E40" s="439">
        <v>540965</v>
      </c>
      <c r="F40" s="456">
        <v>0</v>
      </c>
      <c r="G40" s="457" t="s">
        <v>281</v>
      </c>
      <c r="H40" s="458">
        <v>0</v>
      </c>
      <c r="I40" s="442">
        <v>528</v>
      </c>
      <c r="J40" s="436">
        <v>0</v>
      </c>
      <c r="K40" s="436">
        <v>1899</v>
      </c>
    </row>
    <row r="41" spans="1:11" ht="21.75" customHeight="1">
      <c r="A41" s="33" t="s">
        <v>39</v>
      </c>
      <c r="B41" s="430">
        <v>6775457</v>
      </c>
      <c r="C41" s="430">
        <v>1147757</v>
      </c>
      <c r="D41" s="430">
        <v>1242763</v>
      </c>
      <c r="E41" s="435">
        <v>7247481</v>
      </c>
      <c r="F41" s="436">
        <v>3121637</v>
      </c>
      <c r="G41" s="430">
        <v>3205676</v>
      </c>
      <c r="H41" s="454">
        <v>1969796</v>
      </c>
      <c r="I41" s="430">
        <v>778881</v>
      </c>
      <c r="J41" s="459">
        <v>828348</v>
      </c>
      <c r="K41" s="436">
        <v>499440</v>
      </c>
    </row>
    <row r="42" spans="1:11" ht="21.75" customHeight="1" thickBot="1">
      <c r="A42" s="33" t="s">
        <v>40</v>
      </c>
      <c r="B42" s="430">
        <v>2</v>
      </c>
      <c r="C42" s="439">
        <v>0</v>
      </c>
      <c r="D42" s="435" t="s">
        <v>343</v>
      </c>
      <c r="E42" s="435" t="s">
        <v>343</v>
      </c>
      <c r="F42" s="460">
        <v>0</v>
      </c>
      <c r="G42" s="461">
        <v>616</v>
      </c>
      <c r="H42" s="458">
        <v>0</v>
      </c>
      <c r="I42" s="442" t="s">
        <v>343</v>
      </c>
      <c r="J42" s="455">
        <v>0</v>
      </c>
      <c r="K42" s="436">
        <v>131597</v>
      </c>
    </row>
    <row r="43" spans="1:11" ht="21.75" customHeight="1" thickBot="1">
      <c r="A43" s="35" t="s">
        <v>46</v>
      </c>
      <c r="B43" s="462">
        <f aca="true" t="shared" si="1" ref="B43:K43">SUM(B30:B42)</f>
        <v>152542056</v>
      </c>
      <c r="C43" s="462">
        <f t="shared" si="1"/>
        <v>33269887</v>
      </c>
      <c r="D43" s="462">
        <f t="shared" si="1"/>
        <v>64672811</v>
      </c>
      <c r="E43" s="463">
        <f t="shared" si="1"/>
        <v>194779488</v>
      </c>
      <c r="F43" s="464">
        <f t="shared" si="1"/>
        <v>74085902</v>
      </c>
      <c r="G43" s="462">
        <f t="shared" si="1"/>
        <v>66626590</v>
      </c>
      <c r="H43" s="465">
        <f t="shared" si="1"/>
        <v>24860455</v>
      </c>
      <c r="I43" s="462">
        <f t="shared" si="1"/>
        <v>17247717</v>
      </c>
      <c r="J43" s="464">
        <f t="shared" si="1"/>
        <v>30784660</v>
      </c>
      <c r="K43" s="464">
        <f t="shared" si="1"/>
        <v>18614203</v>
      </c>
    </row>
  </sheetData>
  <sheetProtection/>
  <printOptions/>
  <pageMargins left="0.7480314960629921" right="0.7480314960629921" top="0.4330708661417323" bottom="0.15748031496062992" header="0.15748031496062992" footer="0.82677165354330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workbookViewId="0" topLeftCell="A1">
      <selection activeCell="B4" sqref="B4:G13"/>
    </sheetView>
  </sheetViews>
  <sheetFormatPr defaultColWidth="11.296875" defaultRowHeight="12.75"/>
  <cols>
    <col min="1" max="1" width="11.296875" style="5" customWidth="1"/>
    <col min="2" max="8" width="11.09765625" style="5" customWidth="1"/>
    <col min="9" max="16384" width="11.296875" style="5" customWidth="1"/>
  </cols>
  <sheetData>
    <row r="1" s="208" customFormat="1" ht="18" customHeight="1">
      <c r="A1" s="57" t="s">
        <v>124</v>
      </c>
    </row>
    <row r="2" spans="1:8" ht="18" customHeight="1" thickBot="1">
      <c r="A2" s="6" t="s">
        <v>73</v>
      </c>
      <c r="H2" s="137" t="s">
        <v>363</v>
      </c>
    </row>
    <row r="3" spans="1:8" s="6" customFormat="1" ht="18" customHeight="1">
      <c r="A3" s="209"/>
      <c r="B3" s="117" t="s">
        <v>75</v>
      </c>
      <c r="C3" s="117" t="s">
        <v>290</v>
      </c>
      <c r="D3" s="117" t="s">
        <v>76</v>
      </c>
      <c r="E3" s="117" t="s">
        <v>77</v>
      </c>
      <c r="F3" s="117" t="s">
        <v>78</v>
      </c>
      <c r="G3" s="117" t="s">
        <v>79</v>
      </c>
      <c r="H3" s="118" t="s">
        <v>80</v>
      </c>
    </row>
    <row r="4" spans="1:14" ht="18" customHeight="1">
      <c r="A4" s="20" t="s">
        <v>49</v>
      </c>
      <c r="B4" s="303">
        <v>387.2</v>
      </c>
      <c r="C4" s="303">
        <v>26.65</v>
      </c>
      <c r="D4" s="303">
        <v>9.53</v>
      </c>
      <c r="E4" s="303">
        <v>45.81</v>
      </c>
      <c r="F4" s="303">
        <v>97.98</v>
      </c>
      <c r="G4" s="304">
        <v>14.54</v>
      </c>
      <c r="H4" s="274">
        <f>B4-(SUM(C4:G4))</f>
        <v>192.68999999999997</v>
      </c>
      <c r="I4" s="210"/>
      <c r="N4" s="162"/>
    </row>
    <row r="5" spans="1:9" ht="18" customHeight="1">
      <c r="A5" s="20" t="s">
        <v>54</v>
      </c>
      <c r="B5" s="303">
        <v>36.68</v>
      </c>
      <c r="C5" s="303">
        <v>3.83</v>
      </c>
      <c r="D5" s="303">
        <v>5.03</v>
      </c>
      <c r="E5" s="303">
        <v>15.49</v>
      </c>
      <c r="F5" s="304" t="s">
        <v>281</v>
      </c>
      <c r="G5" s="304">
        <v>2.32</v>
      </c>
      <c r="H5" s="274">
        <f>B5-(SUM(C5:G5))</f>
        <v>10.009999999999998</v>
      </c>
      <c r="I5" s="210"/>
    </row>
    <row r="6" spans="1:9" ht="18" customHeight="1">
      <c r="A6" s="20" t="s">
        <v>55</v>
      </c>
      <c r="B6" s="303">
        <v>46.69</v>
      </c>
      <c r="C6" s="303">
        <v>9.87</v>
      </c>
      <c r="D6" s="303">
        <v>2.8</v>
      </c>
      <c r="E6" s="303">
        <v>17.84</v>
      </c>
      <c r="F6" s="303">
        <v>0.01</v>
      </c>
      <c r="G6" s="303">
        <v>4.64</v>
      </c>
      <c r="H6" s="274">
        <f>B6-(SUM(C6:G6))</f>
        <v>11.530000000000001</v>
      </c>
      <c r="I6" s="210"/>
    </row>
    <row r="7" spans="1:9" ht="18" customHeight="1">
      <c r="A7" s="20" t="s">
        <v>64</v>
      </c>
      <c r="B7" s="303">
        <v>918.32</v>
      </c>
      <c r="C7" s="303">
        <v>48.37</v>
      </c>
      <c r="D7" s="303">
        <v>21.58</v>
      </c>
      <c r="E7" s="303">
        <v>66.21</v>
      </c>
      <c r="F7" s="303">
        <v>252.45</v>
      </c>
      <c r="G7" s="303">
        <v>39.99</v>
      </c>
      <c r="H7" s="274">
        <f>B7-(SUM(C7:G7))</f>
        <v>489.7200000000001</v>
      </c>
      <c r="I7" s="210"/>
    </row>
    <row r="8" spans="1:9" ht="18" customHeight="1">
      <c r="A8" s="20" t="s">
        <v>48</v>
      </c>
      <c r="B8" s="303">
        <v>86.05</v>
      </c>
      <c r="C8" s="303">
        <v>30.81</v>
      </c>
      <c r="D8" s="303">
        <v>5.77</v>
      </c>
      <c r="E8" s="303">
        <v>23.74</v>
      </c>
      <c r="F8" s="303">
        <v>0.14</v>
      </c>
      <c r="G8" s="303">
        <v>4.78</v>
      </c>
      <c r="H8" s="274">
        <v>20.810000000000002</v>
      </c>
      <c r="I8" s="210"/>
    </row>
    <row r="9" spans="1:9" ht="18" customHeight="1">
      <c r="A9" s="20" t="s">
        <v>56</v>
      </c>
      <c r="B9" s="305">
        <v>161.22</v>
      </c>
      <c r="C9" s="305">
        <v>34.28</v>
      </c>
      <c r="D9" s="305">
        <v>21.5</v>
      </c>
      <c r="E9" s="305">
        <v>30.35</v>
      </c>
      <c r="F9" s="305">
        <v>13.13</v>
      </c>
      <c r="G9" s="306">
        <v>10.07</v>
      </c>
      <c r="H9" s="274">
        <f>B9-(SUM(C9:G9))</f>
        <v>51.890000000000015</v>
      </c>
      <c r="I9" s="210"/>
    </row>
    <row r="10" spans="1:9" ht="18" customHeight="1">
      <c r="A10" s="20" t="s">
        <v>53</v>
      </c>
      <c r="B10" s="303">
        <v>16.31</v>
      </c>
      <c r="C10" s="303">
        <v>3.23</v>
      </c>
      <c r="D10" s="303">
        <v>0.63</v>
      </c>
      <c r="E10" s="303">
        <v>6.64</v>
      </c>
      <c r="F10" s="303">
        <v>0.02</v>
      </c>
      <c r="G10" s="303">
        <v>1.22</v>
      </c>
      <c r="H10" s="284">
        <v>4.5699999999999985</v>
      </c>
      <c r="I10" s="210"/>
    </row>
    <row r="11" spans="1:9" ht="18" customHeight="1">
      <c r="A11" s="20" t="s">
        <v>52</v>
      </c>
      <c r="B11" s="303">
        <v>13.11</v>
      </c>
      <c r="C11" s="303">
        <v>1.59</v>
      </c>
      <c r="D11" s="303">
        <v>0.35</v>
      </c>
      <c r="E11" s="303">
        <v>6.81</v>
      </c>
      <c r="F11" s="303">
        <v>0.01</v>
      </c>
      <c r="G11" s="303">
        <v>1.06</v>
      </c>
      <c r="H11" s="274">
        <f>B11-(SUM(C11:G11))</f>
        <v>3.289999999999999</v>
      </c>
      <c r="I11" s="210"/>
    </row>
    <row r="12" spans="1:9" ht="18" customHeight="1">
      <c r="A12" s="77" t="s">
        <v>145</v>
      </c>
      <c r="B12" s="307">
        <v>32.19</v>
      </c>
      <c r="C12" s="307">
        <v>4.2</v>
      </c>
      <c r="D12" s="307">
        <v>4.1</v>
      </c>
      <c r="E12" s="307">
        <v>9.66</v>
      </c>
      <c r="F12" s="307">
        <v>1.26</v>
      </c>
      <c r="G12" s="308">
        <v>2.54</v>
      </c>
      <c r="H12" s="274">
        <v>10.429999999999996</v>
      </c>
      <c r="I12" s="210"/>
    </row>
    <row r="13" spans="1:9" ht="18" customHeight="1" thickBot="1">
      <c r="A13" s="21" t="s">
        <v>51</v>
      </c>
      <c r="B13" s="309">
        <v>56.72</v>
      </c>
      <c r="C13" s="309">
        <v>7.64</v>
      </c>
      <c r="D13" s="309">
        <v>4.1</v>
      </c>
      <c r="E13" s="309">
        <v>6.83</v>
      </c>
      <c r="F13" s="309">
        <v>11.56</v>
      </c>
      <c r="G13" s="309">
        <v>2.08</v>
      </c>
      <c r="H13" s="275">
        <v>24.509999999999998</v>
      </c>
      <c r="I13" s="210"/>
    </row>
    <row r="20" spans="18:19" ht="12.75">
      <c r="R20" s="4"/>
      <c r="S20" s="4"/>
    </row>
  </sheetData>
  <sheetProtection/>
  <printOptions/>
  <pageMargins left="0.75" right="0.75" top="1" bottom="1" header="0.512" footer="0.51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90" workbookViewId="0" topLeftCell="A1">
      <selection activeCell="C3" sqref="C3:N12"/>
    </sheetView>
  </sheetViews>
  <sheetFormatPr defaultColWidth="8.796875" defaultRowHeight="12.75"/>
  <cols>
    <col min="1" max="1" width="9.3984375" style="5" customWidth="1"/>
    <col min="2" max="6" width="6.3984375" style="5" customWidth="1"/>
    <col min="7" max="7" width="6.69921875" style="5" customWidth="1"/>
    <col min="8" max="14" width="6.3984375" style="5" customWidth="1"/>
    <col min="15" max="16384" width="9.09765625" style="5" customWidth="1"/>
  </cols>
  <sheetData>
    <row r="1" spans="1:14" ht="18" customHeight="1" thickBot="1">
      <c r="A1" s="6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37" t="s">
        <v>364</v>
      </c>
    </row>
    <row r="2" spans="1:15" s="6" customFormat="1" ht="120" customHeight="1">
      <c r="A2" s="211"/>
      <c r="B2" s="212" t="s">
        <v>81</v>
      </c>
      <c r="C2" s="213" t="s">
        <v>65</v>
      </c>
      <c r="D2" s="213" t="s">
        <v>66</v>
      </c>
      <c r="E2" s="213" t="s">
        <v>82</v>
      </c>
      <c r="F2" s="213" t="s">
        <v>83</v>
      </c>
      <c r="G2" s="214" t="s">
        <v>67</v>
      </c>
      <c r="H2" s="214" t="s">
        <v>84</v>
      </c>
      <c r="I2" s="212" t="s">
        <v>85</v>
      </c>
      <c r="J2" s="214" t="s">
        <v>86</v>
      </c>
      <c r="K2" s="214" t="s">
        <v>87</v>
      </c>
      <c r="L2" s="212" t="s">
        <v>88</v>
      </c>
      <c r="M2" s="214" t="s">
        <v>89</v>
      </c>
      <c r="N2" s="215" t="s">
        <v>90</v>
      </c>
      <c r="O2" s="216"/>
    </row>
    <row r="3" spans="1:15" ht="18" customHeight="1">
      <c r="A3" s="217" t="s">
        <v>49</v>
      </c>
      <c r="B3" s="276">
        <f aca="true" t="shared" si="0" ref="B3:B12">SUM(C3:N3)</f>
        <v>5918</v>
      </c>
      <c r="C3" s="310">
        <v>298</v>
      </c>
      <c r="D3" s="310">
        <v>0</v>
      </c>
      <c r="E3" s="310">
        <v>827</v>
      </c>
      <c r="F3" s="310">
        <v>88</v>
      </c>
      <c r="G3" s="310">
        <v>1927</v>
      </c>
      <c r="H3" s="310">
        <v>62</v>
      </c>
      <c r="I3" s="310">
        <v>126</v>
      </c>
      <c r="J3" s="310">
        <v>353</v>
      </c>
      <c r="K3" s="310">
        <v>231</v>
      </c>
      <c r="L3" s="310">
        <v>943</v>
      </c>
      <c r="M3" s="310">
        <v>673</v>
      </c>
      <c r="N3" s="311">
        <v>390</v>
      </c>
      <c r="O3" s="218"/>
    </row>
    <row r="4" spans="1:15" ht="18" customHeight="1">
      <c r="A4" s="20" t="s">
        <v>61</v>
      </c>
      <c r="B4" s="277">
        <f t="shared" si="0"/>
        <v>2117</v>
      </c>
      <c r="C4" s="312">
        <v>75</v>
      </c>
      <c r="D4" s="312" t="s">
        <v>343</v>
      </c>
      <c r="E4" s="312">
        <v>266</v>
      </c>
      <c r="F4" s="312">
        <v>25</v>
      </c>
      <c r="G4" s="312">
        <v>493</v>
      </c>
      <c r="H4" s="312">
        <v>19</v>
      </c>
      <c r="I4" s="312">
        <v>33</v>
      </c>
      <c r="J4" s="312">
        <v>111</v>
      </c>
      <c r="K4" s="312">
        <v>18</v>
      </c>
      <c r="L4" s="312">
        <v>390</v>
      </c>
      <c r="M4" s="312">
        <v>25</v>
      </c>
      <c r="N4" s="313">
        <v>662</v>
      </c>
      <c r="O4" s="218"/>
    </row>
    <row r="5" spans="1:15" ht="18" customHeight="1">
      <c r="A5" s="20" t="s">
        <v>55</v>
      </c>
      <c r="B5" s="277">
        <f t="shared" si="0"/>
        <v>2347</v>
      </c>
      <c r="C5" s="312">
        <v>101</v>
      </c>
      <c r="D5" s="312">
        <v>0</v>
      </c>
      <c r="E5" s="312">
        <v>571</v>
      </c>
      <c r="F5" s="312">
        <v>56</v>
      </c>
      <c r="G5" s="312">
        <v>727</v>
      </c>
      <c r="H5" s="312">
        <v>141</v>
      </c>
      <c r="I5" s="312">
        <v>0</v>
      </c>
      <c r="J5" s="312">
        <v>98</v>
      </c>
      <c r="K5" s="312">
        <v>85</v>
      </c>
      <c r="L5" s="312">
        <v>171</v>
      </c>
      <c r="M5" s="312">
        <v>346</v>
      </c>
      <c r="N5" s="313">
        <v>51</v>
      </c>
      <c r="O5" s="218"/>
    </row>
    <row r="6" spans="1:15" ht="18" customHeight="1">
      <c r="A6" s="20" t="s">
        <v>64</v>
      </c>
      <c r="B6" s="277">
        <f t="shared" si="0"/>
        <v>5324</v>
      </c>
      <c r="C6" s="312">
        <v>1134</v>
      </c>
      <c r="D6" s="312">
        <v>32</v>
      </c>
      <c r="E6" s="312">
        <v>951</v>
      </c>
      <c r="F6" s="312">
        <v>86</v>
      </c>
      <c r="G6" s="312">
        <v>1160</v>
      </c>
      <c r="H6" s="312">
        <v>99</v>
      </c>
      <c r="I6" s="312">
        <v>50</v>
      </c>
      <c r="J6" s="312">
        <v>160</v>
      </c>
      <c r="K6" s="312">
        <v>108</v>
      </c>
      <c r="L6" s="312">
        <v>364</v>
      </c>
      <c r="M6" s="312">
        <v>246</v>
      </c>
      <c r="N6" s="313">
        <v>934</v>
      </c>
      <c r="O6" s="218"/>
    </row>
    <row r="7" spans="1:15" ht="18" customHeight="1">
      <c r="A7" s="20" t="s">
        <v>48</v>
      </c>
      <c r="B7" s="277">
        <f t="shared" si="0"/>
        <v>2178</v>
      </c>
      <c r="C7" s="312">
        <v>138</v>
      </c>
      <c r="D7" s="312">
        <v>0</v>
      </c>
      <c r="E7" s="312">
        <v>416</v>
      </c>
      <c r="F7" s="312">
        <v>29</v>
      </c>
      <c r="G7" s="312">
        <v>568</v>
      </c>
      <c r="H7" s="312">
        <v>0</v>
      </c>
      <c r="I7" s="312">
        <v>109</v>
      </c>
      <c r="J7" s="312">
        <v>118</v>
      </c>
      <c r="K7" s="312">
        <v>133</v>
      </c>
      <c r="L7" s="312">
        <v>107</v>
      </c>
      <c r="M7" s="312">
        <v>340</v>
      </c>
      <c r="N7" s="313">
        <v>220</v>
      </c>
      <c r="O7" s="218"/>
    </row>
    <row r="8" spans="1:15" ht="18" customHeight="1">
      <c r="A8" s="20" t="s">
        <v>56</v>
      </c>
      <c r="B8" s="277">
        <f t="shared" si="0"/>
        <v>2885</v>
      </c>
      <c r="C8" s="312">
        <v>63</v>
      </c>
      <c r="D8" s="312">
        <v>73</v>
      </c>
      <c r="E8" s="312">
        <v>403</v>
      </c>
      <c r="F8" s="312">
        <v>35</v>
      </c>
      <c r="G8" s="312">
        <v>1000</v>
      </c>
      <c r="H8" s="312">
        <v>70</v>
      </c>
      <c r="I8" s="312">
        <v>149</v>
      </c>
      <c r="J8" s="312">
        <v>94</v>
      </c>
      <c r="K8" s="312">
        <v>63</v>
      </c>
      <c r="L8" s="312">
        <v>327</v>
      </c>
      <c r="M8" s="312">
        <v>400</v>
      </c>
      <c r="N8" s="313">
        <v>208</v>
      </c>
      <c r="O8" s="218"/>
    </row>
    <row r="9" spans="1:15" ht="18" customHeight="1">
      <c r="A9" s="20" t="s">
        <v>53</v>
      </c>
      <c r="B9" s="277">
        <f t="shared" si="0"/>
        <v>1081</v>
      </c>
      <c r="C9" s="312">
        <v>75</v>
      </c>
      <c r="D9" s="312">
        <v>0</v>
      </c>
      <c r="E9" s="312">
        <v>279</v>
      </c>
      <c r="F9" s="312">
        <v>6.8</v>
      </c>
      <c r="G9" s="312">
        <v>493</v>
      </c>
      <c r="H9" s="312">
        <v>15</v>
      </c>
      <c r="I9" s="312">
        <v>13</v>
      </c>
      <c r="J9" s="312">
        <v>26.2</v>
      </c>
      <c r="K9" s="312">
        <v>26</v>
      </c>
      <c r="L9" s="312">
        <v>58</v>
      </c>
      <c r="M9" s="312">
        <v>89</v>
      </c>
      <c r="N9" s="313">
        <v>0</v>
      </c>
      <c r="O9" s="218"/>
    </row>
    <row r="10" spans="1:15" ht="18" customHeight="1">
      <c r="A10" s="20" t="s">
        <v>52</v>
      </c>
      <c r="B10" s="277">
        <f t="shared" si="0"/>
        <v>1028</v>
      </c>
      <c r="C10" s="312">
        <v>3</v>
      </c>
      <c r="D10" s="312" t="s">
        <v>343</v>
      </c>
      <c r="E10" s="312">
        <v>128</v>
      </c>
      <c r="F10" s="312">
        <v>6</v>
      </c>
      <c r="G10" s="312">
        <v>259</v>
      </c>
      <c r="H10" s="312">
        <v>27</v>
      </c>
      <c r="I10" s="312">
        <v>19</v>
      </c>
      <c r="J10" s="312">
        <v>19</v>
      </c>
      <c r="K10" s="312">
        <v>8</v>
      </c>
      <c r="L10" s="312">
        <v>330</v>
      </c>
      <c r="M10" s="312">
        <v>70</v>
      </c>
      <c r="N10" s="313">
        <v>159</v>
      </c>
      <c r="O10" s="218"/>
    </row>
    <row r="11" spans="1:14" ht="18" customHeight="1">
      <c r="A11" s="20" t="s">
        <v>145</v>
      </c>
      <c r="B11" s="277">
        <f t="shared" si="0"/>
        <v>1087</v>
      </c>
      <c r="C11" s="312">
        <v>259</v>
      </c>
      <c r="D11" s="312">
        <v>19</v>
      </c>
      <c r="E11" s="312">
        <v>122</v>
      </c>
      <c r="F11" s="312">
        <v>33</v>
      </c>
      <c r="G11" s="312">
        <v>132</v>
      </c>
      <c r="H11" s="312">
        <v>55</v>
      </c>
      <c r="I11" s="312">
        <v>17</v>
      </c>
      <c r="J11" s="312">
        <v>21</v>
      </c>
      <c r="K11" s="312">
        <v>13</v>
      </c>
      <c r="L11" s="312">
        <v>12</v>
      </c>
      <c r="M11" s="312">
        <v>150</v>
      </c>
      <c r="N11" s="313">
        <v>254</v>
      </c>
    </row>
    <row r="12" spans="1:15" ht="18" customHeight="1" thickBot="1">
      <c r="A12" s="21" t="s">
        <v>51</v>
      </c>
      <c r="B12" s="278">
        <f t="shared" si="0"/>
        <v>613</v>
      </c>
      <c r="C12" s="314">
        <v>39</v>
      </c>
      <c r="D12" s="315" t="s">
        <v>343</v>
      </c>
      <c r="E12" s="314">
        <v>111</v>
      </c>
      <c r="F12" s="315" t="s">
        <v>343</v>
      </c>
      <c r="G12" s="314">
        <v>170</v>
      </c>
      <c r="H12" s="314">
        <v>37</v>
      </c>
      <c r="I12" s="315">
        <v>1</v>
      </c>
      <c r="J12" s="314">
        <v>39</v>
      </c>
      <c r="K12" s="314">
        <v>29</v>
      </c>
      <c r="L12" s="314">
        <v>29</v>
      </c>
      <c r="M12" s="314">
        <v>79</v>
      </c>
      <c r="N12" s="316">
        <v>79</v>
      </c>
      <c r="O12" s="218"/>
    </row>
    <row r="13" spans="1:14" ht="18" customHeight="1">
      <c r="A13" s="5" t="s">
        <v>8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</row>
    <row r="14" ht="12.75">
      <c r="A14" s="103"/>
    </row>
    <row r="20" spans="18:19" ht="12.75">
      <c r="R20" s="4"/>
      <c r="S20" s="4"/>
    </row>
  </sheetData>
  <sheetProtection/>
  <printOptions/>
  <pageMargins left="0.75" right="0.75" top="1" bottom="1" header="0.512" footer="0.51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90" workbookViewId="0" topLeftCell="A1">
      <selection activeCell="C10" sqref="C10"/>
    </sheetView>
  </sheetViews>
  <sheetFormatPr defaultColWidth="8.796875" defaultRowHeight="12.75"/>
  <cols>
    <col min="1" max="1" width="9.69921875" style="5" customWidth="1"/>
    <col min="2" max="2" width="11.69921875" style="5" customWidth="1"/>
    <col min="3" max="3" width="13.09765625" style="5" customWidth="1"/>
    <col min="4" max="6" width="11.69921875" style="5" customWidth="1"/>
    <col min="7" max="7" width="13" style="5" customWidth="1"/>
    <col min="8" max="8" width="11.69921875" style="5" customWidth="1"/>
    <col min="9" max="16384" width="9.09765625" style="5" customWidth="1"/>
  </cols>
  <sheetData>
    <row r="1" s="208" customFormat="1" ht="18" customHeight="1">
      <c r="A1" s="57" t="s">
        <v>125</v>
      </c>
    </row>
    <row r="2" spans="1:8" ht="18" customHeight="1" thickBot="1">
      <c r="A2" s="6" t="s">
        <v>91</v>
      </c>
      <c r="B2" s="44"/>
      <c r="C2" s="44"/>
      <c r="D2" s="44"/>
      <c r="E2" s="44"/>
      <c r="F2" s="44"/>
      <c r="G2" s="44"/>
      <c r="H2" s="137" t="s">
        <v>365</v>
      </c>
    </row>
    <row r="3" spans="1:8" s="6" customFormat="1" ht="18" customHeight="1">
      <c r="A3" s="475"/>
      <c r="B3" s="472" t="s">
        <v>92</v>
      </c>
      <c r="C3" s="470" t="s">
        <v>291</v>
      </c>
      <c r="D3" s="471"/>
      <c r="E3" s="471"/>
      <c r="F3" s="471"/>
      <c r="G3" s="471"/>
      <c r="H3" s="471"/>
    </row>
    <row r="4" spans="1:14" s="6" customFormat="1" ht="18" customHeight="1">
      <c r="A4" s="476"/>
      <c r="B4" s="473"/>
      <c r="C4" s="478" t="s">
        <v>292</v>
      </c>
      <c r="D4" s="479" t="s">
        <v>93</v>
      </c>
      <c r="E4" s="480"/>
      <c r="F4" s="479" t="s">
        <v>94</v>
      </c>
      <c r="G4" s="481"/>
      <c r="H4" s="481"/>
      <c r="N4" s="149"/>
    </row>
    <row r="5" spans="1:8" s="6" customFormat="1" ht="18" customHeight="1">
      <c r="A5" s="477"/>
      <c r="B5" s="474"/>
      <c r="C5" s="474"/>
      <c r="D5" s="45" t="s">
        <v>95</v>
      </c>
      <c r="E5" s="45" t="s">
        <v>96</v>
      </c>
      <c r="F5" s="45" t="s">
        <v>97</v>
      </c>
      <c r="G5" s="45" t="s">
        <v>47</v>
      </c>
      <c r="H5" s="48" t="s">
        <v>98</v>
      </c>
    </row>
    <row r="6" spans="1:9" ht="18" customHeight="1">
      <c r="A6" s="217" t="s">
        <v>49</v>
      </c>
      <c r="B6" s="317">
        <v>167962</v>
      </c>
      <c r="C6" s="318">
        <f aca="true" t="shared" si="0" ref="C6:C15">SUM(D6:E6)</f>
        <v>384853</v>
      </c>
      <c r="D6" s="317">
        <v>195100</v>
      </c>
      <c r="E6" s="317">
        <v>189753</v>
      </c>
      <c r="F6" s="317">
        <v>52900</v>
      </c>
      <c r="G6" s="317">
        <v>239153</v>
      </c>
      <c r="H6" s="319">
        <v>92800</v>
      </c>
      <c r="I6" s="10"/>
    </row>
    <row r="7" spans="1:9" ht="18" customHeight="1">
      <c r="A7" s="20" t="s">
        <v>54</v>
      </c>
      <c r="B7" s="318">
        <v>29947</v>
      </c>
      <c r="C7" s="318">
        <f t="shared" si="0"/>
        <v>72756</v>
      </c>
      <c r="D7" s="318">
        <v>37379</v>
      </c>
      <c r="E7" s="318">
        <v>35377</v>
      </c>
      <c r="F7" s="318">
        <v>9756</v>
      </c>
      <c r="G7" s="318">
        <v>45598</v>
      </c>
      <c r="H7" s="320">
        <v>17402</v>
      </c>
      <c r="I7" s="10"/>
    </row>
    <row r="8" spans="1:9" ht="18" customHeight="1">
      <c r="A8" s="20" t="s">
        <v>55</v>
      </c>
      <c r="B8" s="321">
        <v>68228</v>
      </c>
      <c r="C8" s="318">
        <f t="shared" si="0"/>
        <v>152634</v>
      </c>
      <c r="D8" s="318">
        <v>79762</v>
      </c>
      <c r="E8" s="318">
        <v>72872</v>
      </c>
      <c r="F8" s="318">
        <v>21257</v>
      </c>
      <c r="G8" s="318">
        <v>100058</v>
      </c>
      <c r="H8" s="320">
        <v>31319</v>
      </c>
      <c r="I8" s="10"/>
    </row>
    <row r="9" spans="1:9" ht="18" customHeight="1">
      <c r="A9" s="20" t="s">
        <v>64</v>
      </c>
      <c r="B9" s="322">
        <v>184245</v>
      </c>
      <c r="C9" s="318">
        <f t="shared" si="0"/>
        <v>418009</v>
      </c>
      <c r="D9" s="322">
        <v>217276</v>
      </c>
      <c r="E9" s="322">
        <v>200733</v>
      </c>
      <c r="F9" s="322">
        <v>52296</v>
      </c>
      <c r="G9" s="322">
        <v>262694</v>
      </c>
      <c r="H9" s="323">
        <v>103019</v>
      </c>
      <c r="I9" s="10"/>
    </row>
    <row r="10" spans="1:9" ht="18" customHeight="1">
      <c r="A10" s="20" t="s">
        <v>48</v>
      </c>
      <c r="B10" s="318">
        <v>78014</v>
      </c>
      <c r="C10" s="318">
        <f t="shared" si="0"/>
        <v>188999</v>
      </c>
      <c r="D10" s="318">
        <v>96876</v>
      </c>
      <c r="E10" s="318">
        <v>92123</v>
      </c>
      <c r="F10" s="318">
        <v>26824</v>
      </c>
      <c r="G10" s="318">
        <v>121162</v>
      </c>
      <c r="H10" s="320">
        <v>41013</v>
      </c>
      <c r="I10" s="10"/>
    </row>
    <row r="11" spans="1:9" ht="18" customHeight="1">
      <c r="A11" s="20" t="s">
        <v>56</v>
      </c>
      <c r="B11" s="318">
        <v>67190</v>
      </c>
      <c r="C11" s="318">
        <f t="shared" si="0"/>
        <v>170700</v>
      </c>
      <c r="D11" s="318">
        <v>86568</v>
      </c>
      <c r="E11" s="318">
        <v>84132</v>
      </c>
      <c r="F11" s="318">
        <v>23298</v>
      </c>
      <c r="G11" s="318">
        <v>103372</v>
      </c>
      <c r="H11" s="320">
        <v>44030</v>
      </c>
      <c r="I11" s="10"/>
    </row>
    <row r="12" spans="1:9" ht="18" customHeight="1">
      <c r="A12" s="20" t="s">
        <v>53</v>
      </c>
      <c r="B12" s="318">
        <v>33051</v>
      </c>
      <c r="C12" s="318">
        <f t="shared" si="0"/>
        <v>72177</v>
      </c>
      <c r="D12" s="318">
        <v>38117</v>
      </c>
      <c r="E12" s="318">
        <v>34060</v>
      </c>
      <c r="F12" s="318">
        <v>9748</v>
      </c>
      <c r="G12" s="318">
        <v>47722</v>
      </c>
      <c r="H12" s="320">
        <v>14707</v>
      </c>
      <c r="I12" s="10"/>
    </row>
    <row r="13" spans="1:9" ht="18" customHeight="1">
      <c r="A13" s="20" t="s">
        <v>52</v>
      </c>
      <c r="B13" s="318">
        <v>21163</v>
      </c>
      <c r="C13" s="318">
        <f t="shared" si="0"/>
        <v>49312</v>
      </c>
      <c r="D13" s="318">
        <v>25731</v>
      </c>
      <c r="E13" s="318">
        <v>23581</v>
      </c>
      <c r="F13" s="318">
        <v>7242</v>
      </c>
      <c r="G13" s="318">
        <v>32546</v>
      </c>
      <c r="H13" s="320">
        <v>9524</v>
      </c>
      <c r="I13" s="10"/>
    </row>
    <row r="14" spans="1:9" s="7" customFormat="1" ht="20.25" customHeight="1">
      <c r="A14" s="79" t="s">
        <v>145</v>
      </c>
      <c r="B14" s="324">
        <v>25369</v>
      </c>
      <c r="C14" s="318">
        <f t="shared" si="0"/>
        <v>61439</v>
      </c>
      <c r="D14" s="324">
        <v>31495</v>
      </c>
      <c r="E14" s="324">
        <v>29944</v>
      </c>
      <c r="F14" s="324">
        <v>8942</v>
      </c>
      <c r="G14" s="324">
        <v>41068</v>
      </c>
      <c r="H14" s="325">
        <v>11429</v>
      </c>
      <c r="I14" s="223"/>
    </row>
    <row r="15" spans="1:9" ht="18" customHeight="1">
      <c r="A15" s="78" t="s">
        <v>51</v>
      </c>
      <c r="B15" s="326">
        <v>16618</v>
      </c>
      <c r="C15" s="318">
        <f t="shared" si="0"/>
        <v>42412</v>
      </c>
      <c r="D15" s="326">
        <v>21506</v>
      </c>
      <c r="E15" s="326">
        <v>20906</v>
      </c>
      <c r="F15" s="326">
        <v>6904</v>
      </c>
      <c r="G15" s="326">
        <v>26285</v>
      </c>
      <c r="H15" s="327">
        <v>9223</v>
      </c>
      <c r="I15" s="10"/>
    </row>
    <row r="16" spans="1:8" ht="21" customHeight="1" thickBot="1">
      <c r="A16" s="113" t="s">
        <v>129</v>
      </c>
      <c r="B16" s="173">
        <f>SUM(B6:B15)</f>
        <v>691787</v>
      </c>
      <c r="C16" s="282">
        <f>SUM(C6:C15)</f>
        <v>1613291</v>
      </c>
      <c r="D16" s="173">
        <f>SUM(D6:D15)</f>
        <v>829810</v>
      </c>
      <c r="E16" s="173">
        <f>SUM(E6:E14)</f>
        <v>762575</v>
      </c>
      <c r="F16" s="173">
        <f>SUM(F6:F15)</f>
        <v>219167</v>
      </c>
      <c r="G16" s="173">
        <f>SUM(G6:G15)</f>
        <v>1019658</v>
      </c>
      <c r="H16" s="174">
        <f>SUM(H6:H15)</f>
        <v>374466</v>
      </c>
    </row>
    <row r="20" spans="18:19" ht="12.75">
      <c r="R20" s="4"/>
      <c r="S20" s="4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showGridLines="0" zoomScaleSheetLayoutView="100" workbookViewId="0" topLeftCell="A1">
      <selection activeCell="C4" sqref="C4:H13"/>
    </sheetView>
  </sheetViews>
  <sheetFormatPr defaultColWidth="8.796875" defaultRowHeight="12.75"/>
  <cols>
    <col min="1" max="1" width="12.3984375" style="4" customWidth="1"/>
    <col min="2" max="8" width="11.69921875" style="4" customWidth="1"/>
    <col min="9" max="16384" width="9.09765625" style="4" customWidth="1"/>
  </cols>
  <sheetData>
    <row r="2" spans="1:8" ht="18" customHeight="1" thickBot="1">
      <c r="A2" s="16" t="s">
        <v>158</v>
      </c>
      <c r="B2" s="69"/>
      <c r="C2" s="69"/>
      <c r="D2" s="69"/>
      <c r="E2" s="69"/>
      <c r="F2" s="69"/>
      <c r="G2" s="69"/>
      <c r="H2" s="135" t="s">
        <v>366</v>
      </c>
    </row>
    <row r="3" spans="1:8" s="16" customFormat="1" ht="18" customHeight="1">
      <c r="A3" s="121"/>
      <c r="B3" s="117" t="s">
        <v>142</v>
      </c>
      <c r="C3" s="117" t="s">
        <v>293</v>
      </c>
      <c r="D3" s="117" t="s">
        <v>130</v>
      </c>
      <c r="E3" s="117" t="s">
        <v>131</v>
      </c>
      <c r="F3" s="117" t="s">
        <v>159</v>
      </c>
      <c r="G3" s="117" t="s">
        <v>309</v>
      </c>
      <c r="H3" s="118" t="s">
        <v>132</v>
      </c>
    </row>
    <row r="4" spans="1:14" ht="18.75" customHeight="1">
      <c r="A4" s="122" t="s">
        <v>49</v>
      </c>
      <c r="B4" s="279">
        <f aca="true" t="shared" si="0" ref="B4:B13">SUM(C4:H4)</f>
        <v>12584</v>
      </c>
      <c r="C4" s="328">
        <v>4251</v>
      </c>
      <c r="D4" s="328">
        <v>1190</v>
      </c>
      <c r="E4" s="328">
        <v>1533</v>
      </c>
      <c r="F4" s="328">
        <v>1974</v>
      </c>
      <c r="G4" s="328">
        <v>1862</v>
      </c>
      <c r="H4" s="329">
        <v>1774</v>
      </c>
      <c r="I4" s="220"/>
      <c r="N4" s="17"/>
    </row>
    <row r="5" spans="1:9" ht="18.75" customHeight="1">
      <c r="A5" s="116" t="s">
        <v>54</v>
      </c>
      <c r="B5" s="279">
        <f t="shared" si="0"/>
        <v>5872</v>
      </c>
      <c r="C5" s="330">
        <v>2785</v>
      </c>
      <c r="D5" s="330">
        <v>80</v>
      </c>
      <c r="E5" s="330">
        <v>234</v>
      </c>
      <c r="F5" s="330">
        <v>601</v>
      </c>
      <c r="G5" s="330">
        <v>1189</v>
      </c>
      <c r="H5" s="331">
        <v>983</v>
      </c>
      <c r="I5" s="220"/>
    </row>
    <row r="6" spans="1:9" ht="18.75" customHeight="1">
      <c r="A6" s="116" t="s">
        <v>55</v>
      </c>
      <c r="B6" s="279">
        <f t="shared" si="0"/>
        <v>5144</v>
      </c>
      <c r="C6" s="330">
        <v>829</v>
      </c>
      <c r="D6" s="330">
        <v>300</v>
      </c>
      <c r="E6" s="330">
        <v>813</v>
      </c>
      <c r="F6" s="330">
        <v>1285</v>
      </c>
      <c r="G6" s="330">
        <v>1066</v>
      </c>
      <c r="H6" s="331">
        <v>851</v>
      </c>
      <c r="I6" s="220"/>
    </row>
    <row r="7" spans="1:9" ht="18.75" customHeight="1">
      <c r="A7" s="119" t="s">
        <v>64</v>
      </c>
      <c r="B7" s="280">
        <f t="shared" si="0"/>
        <v>18393</v>
      </c>
      <c r="C7" s="332">
        <v>6687</v>
      </c>
      <c r="D7" s="332">
        <v>995</v>
      </c>
      <c r="E7" s="332">
        <v>2161</v>
      </c>
      <c r="F7" s="332">
        <v>2156</v>
      </c>
      <c r="G7" s="332">
        <v>2876</v>
      </c>
      <c r="H7" s="333">
        <v>3518</v>
      </c>
      <c r="I7" s="220"/>
    </row>
    <row r="8" spans="1:9" ht="18.75" customHeight="1">
      <c r="A8" s="116" t="s">
        <v>48</v>
      </c>
      <c r="B8" s="279">
        <f t="shared" si="0"/>
        <v>7659</v>
      </c>
      <c r="C8" s="332">
        <v>2040</v>
      </c>
      <c r="D8" s="330">
        <v>282</v>
      </c>
      <c r="E8" s="330">
        <v>833</v>
      </c>
      <c r="F8" s="330">
        <v>1883</v>
      </c>
      <c r="G8" s="330">
        <v>1370</v>
      </c>
      <c r="H8" s="331">
        <v>1251</v>
      </c>
      <c r="I8" s="220"/>
    </row>
    <row r="9" spans="1:9" ht="18.75" customHeight="1">
      <c r="A9" s="116" t="s">
        <v>56</v>
      </c>
      <c r="B9" s="279">
        <f t="shared" si="0"/>
        <v>10397</v>
      </c>
      <c r="C9" s="330">
        <v>3520</v>
      </c>
      <c r="D9" s="330">
        <v>238</v>
      </c>
      <c r="E9" s="330">
        <v>473</v>
      </c>
      <c r="F9" s="330">
        <v>1497</v>
      </c>
      <c r="G9" s="330">
        <v>2925</v>
      </c>
      <c r="H9" s="331">
        <v>1744</v>
      </c>
      <c r="I9" s="220"/>
    </row>
    <row r="10" spans="1:9" ht="18.75" customHeight="1">
      <c r="A10" s="116" t="s">
        <v>53</v>
      </c>
      <c r="B10" s="279">
        <f t="shared" si="0"/>
        <v>5267</v>
      </c>
      <c r="C10" s="330">
        <v>2501</v>
      </c>
      <c r="D10" s="330">
        <v>109</v>
      </c>
      <c r="E10" s="330">
        <v>414</v>
      </c>
      <c r="F10" s="330">
        <v>687</v>
      </c>
      <c r="G10" s="330">
        <v>691</v>
      </c>
      <c r="H10" s="331">
        <v>865</v>
      </c>
      <c r="I10" s="220"/>
    </row>
    <row r="11" spans="1:9" ht="18.75" customHeight="1">
      <c r="A11" s="116" t="s">
        <v>52</v>
      </c>
      <c r="B11" s="279">
        <f t="shared" si="0"/>
        <v>4069</v>
      </c>
      <c r="C11" s="330">
        <v>1648</v>
      </c>
      <c r="D11" s="330">
        <v>109</v>
      </c>
      <c r="E11" s="330">
        <v>184</v>
      </c>
      <c r="F11" s="330">
        <v>531</v>
      </c>
      <c r="G11" s="330">
        <v>1193</v>
      </c>
      <c r="H11" s="331">
        <v>404</v>
      </c>
      <c r="I11" s="220"/>
    </row>
    <row r="12" spans="1:9" s="69" customFormat="1" ht="18.75" customHeight="1">
      <c r="A12" s="120" t="s">
        <v>145</v>
      </c>
      <c r="B12" s="279">
        <f t="shared" si="0"/>
        <v>2420</v>
      </c>
      <c r="C12" s="330">
        <v>771</v>
      </c>
      <c r="D12" s="334">
        <v>114</v>
      </c>
      <c r="E12" s="334">
        <v>358</v>
      </c>
      <c r="F12" s="334">
        <v>283</v>
      </c>
      <c r="G12" s="334">
        <v>488</v>
      </c>
      <c r="H12" s="331">
        <v>406</v>
      </c>
      <c r="I12" s="221"/>
    </row>
    <row r="13" spans="1:9" ht="18.75" customHeight="1">
      <c r="A13" s="116" t="s">
        <v>51</v>
      </c>
      <c r="B13" s="281">
        <f t="shared" si="0"/>
        <v>1138</v>
      </c>
      <c r="C13" s="330">
        <v>366</v>
      </c>
      <c r="D13" s="334">
        <v>24</v>
      </c>
      <c r="E13" s="334">
        <v>73</v>
      </c>
      <c r="F13" s="334">
        <v>265</v>
      </c>
      <c r="G13" s="334">
        <v>230</v>
      </c>
      <c r="H13" s="331">
        <v>180</v>
      </c>
      <c r="I13" s="220"/>
    </row>
    <row r="14" spans="1:8" s="222" customFormat="1" ht="18.75" customHeight="1" thickBot="1">
      <c r="A14" s="123" t="s">
        <v>129</v>
      </c>
      <c r="B14" s="282">
        <f>SUM(B4:B13)</f>
        <v>72943</v>
      </c>
      <c r="C14" s="282">
        <f aca="true" t="shared" si="1" ref="C14:H14">SUM(C4:C13)</f>
        <v>25398</v>
      </c>
      <c r="D14" s="282">
        <f t="shared" si="1"/>
        <v>3441</v>
      </c>
      <c r="E14" s="282">
        <f t="shared" si="1"/>
        <v>7076</v>
      </c>
      <c r="F14" s="282">
        <f t="shared" si="1"/>
        <v>11162</v>
      </c>
      <c r="G14" s="282">
        <f t="shared" si="1"/>
        <v>13890</v>
      </c>
      <c r="H14" s="283">
        <f t="shared" si="1"/>
        <v>11976</v>
      </c>
    </row>
    <row r="16" ht="12.75">
      <c r="B16" s="2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SheetLayoutView="9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42"/>
    </sheetView>
  </sheetViews>
  <sheetFormatPr defaultColWidth="8.796875" defaultRowHeight="12.75"/>
  <cols>
    <col min="1" max="1" width="7.69921875" style="128" customWidth="1"/>
    <col min="2" max="2" width="9.3984375" style="128" customWidth="1"/>
    <col min="3" max="7" width="9.3984375" style="128" bestFit="1" customWidth="1"/>
    <col min="8" max="8" width="10.09765625" style="128" customWidth="1"/>
    <col min="9" max="10" width="10.8984375" style="128" bestFit="1" customWidth="1"/>
    <col min="11" max="16384" width="9.09765625" style="128" customWidth="1"/>
  </cols>
  <sheetData>
    <row r="1" spans="1:10" ht="18" customHeight="1" thickBot="1">
      <c r="A1" s="6" t="s">
        <v>133</v>
      </c>
      <c r="J1" s="224" t="s">
        <v>188</v>
      </c>
    </row>
    <row r="2" spans="1:10" s="6" customFormat="1" ht="20.25" customHeight="1">
      <c r="A2" s="491"/>
      <c r="B2" s="490" t="s">
        <v>99</v>
      </c>
      <c r="C2" s="490" t="s">
        <v>100</v>
      </c>
      <c r="D2" s="490"/>
      <c r="E2" s="490"/>
      <c r="F2" s="490" t="s">
        <v>101</v>
      </c>
      <c r="G2" s="490"/>
      <c r="H2" s="490"/>
      <c r="I2" s="470"/>
      <c r="J2" s="470" t="s">
        <v>102</v>
      </c>
    </row>
    <row r="3" spans="1:10" s="6" customFormat="1" ht="30" customHeight="1">
      <c r="A3" s="492"/>
      <c r="B3" s="493"/>
      <c r="C3" s="45" t="s">
        <v>294</v>
      </c>
      <c r="D3" s="45" t="s">
        <v>103</v>
      </c>
      <c r="E3" s="46" t="s">
        <v>104</v>
      </c>
      <c r="F3" s="45" t="s">
        <v>105</v>
      </c>
      <c r="G3" s="45" t="s">
        <v>106</v>
      </c>
      <c r="H3" s="46" t="s">
        <v>143</v>
      </c>
      <c r="I3" s="47" t="s">
        <v>104</v>
      </c>
      <c r="J3" s="479"/>
    </row>
    <row r="4" spans="1:10" ht="18" customHeight="1">
      <c r="A4" s="482" t="s">
        <v>59</v>
      </c>
      <c r="B4" s="129" t="s">
        <v>147</v>
      </c>
      <c r="C4" s="145">
        <v>3954</v>
      </c>
      <c r="D4" s="145">
        <v>2715</v>
      </c>
      <c r="E4" s="138">
        <v>1239</v>
      </c>
      <c r="F4" s="145">
        <v>13114</v>
      </c>
      <c r="G4" s="145">
        <v>14426</v>
      </c>
      <c r="H4" s="145">
        <v>-63</v>
      </c>
      <c r="I4" s="139">
        <v>-1375</v>
      </c>
      <c r="J4" s="139">
        <v>-136</v>
      </c>
    </row>
    <row r="5" spans="1:10" ht="18" customHeight="1">
      <c r="A5" s="483"/>
      <c r="B5" s="129" t="s">
        <v>277</v>
      </c>
      <c r="C5" s="145">
        <v>3850</v>
      </c>
      <c r="D5" s="145">
        <v>2947</v>
      </c>
      <c r="E5" s="138">
        <v>903</v>
      </c>
      <c r="F5" s="145">
        <v>15359</v>
      </c>
      <c r="G5" s="145">
        <v>13964</v>
      </c>
      <c r="H5" s="145">
        <v>-50</v>
      </c>
      <c r="I5" s="139">
        <v>1345</v>
      </c>
      <c r="J5" s="139">
        <v>2248</v>
      </c>
    </row>
    <row r="6" spans="1:10" ht="18" customHeight="1">
      <c r="A6" s="483"/>
      <c r="B6" s="225" t="s">
        <v>318</v>
      </c>
      <c r="C6" s="144">
        <v>2933</v>
      </c>
      <c r="D6" s="144">
        <v>3142</v>
      </c>
      <c r="E6" s="140">
        <v>-209</v>
      </c>
      <c r="F6" s="144">
        <v>13557</v>
      </c>
      <c r="G6" s="144">
        <v>14794</v>
      </c>
      <c r="H6" s="144">
        <v>-93</v>
      </c>
      <c r="I6" s="141">
        <v>-1330</v>
      </c>
      <c r="J6" s="141">
        <v>-1539</v>
      </c>
    </row>
    <row r="7" spans="1:10" ht="18" customHeight="1">
      <c r="A7" s="484"/>
      <c r="B7" s="225" t="s">
        <v>367</v>
      </c>
      <c r="C7" s="335">
        <v>2871</v>
      </c>
      <c r="D7" s="335">
        <v>3483</v>
      </c>
      <c r="E7" s="338">
        <f>C7-D7</f>
        <v>-612</v>
      </c>
      <c r="F7" s="335">
        <v>15803</v>
      </c>
      <c r="G7" s="335">
        <v>16156</v>
      </c>
      <c r="H7" s="335">
        <v>-34</v>
      </c>
      <c r="I7" s="339">
        <f>F7-G7+H7</f>
        <v>-387</v>
      </c>
      <c r="J7" s="339">
        <f>E7+I7</f>
        <v>-999</v>
      </c>
    </row>
    <row r="8" spans="1:10" ht="18" customHeight="1">
      <c r="A8" s="482" t="s">
        <v>69</v>
      </c>
      <c r="B8" s="129" t="s">
        <v>147</v>
      </c>
      <c r="C8" s="145">
        <v>732</v>
      </c>
      <c r="D8" s="145">
        <v>608</v>
      </c>
      <c r="E8" s="138">
        <v>124</v>
      </c>
      <c r="F8" s="145">
        <v>2440</v>
      </c>
      <c r="G8" s="145">
        <v>2789</v>
      </c>
      <c r="H8" s="145">
        <v>-4</v>
      </c>
      <c r="I8" s="139">
        <v>-353</v>
      </c>
      <c r="J8" s="139">
        <v>-229</v>
      </c>
    </row>
    <row r="9" spans="1:10" ht="18" customHeight="1">
      <c r="A9" s="483"/>
      <c r="B9" s="129" t="s">
        <v>278</v>
      </c>
      <c r="C9" s="145">
        <v>619</v>
      </c>
      <c r="D9" s="145">
        <v>651</v>
      </c>
      <c r="E9" s="138">
        <v>-32</v>
      </c>
      <c r="F9" s="145">
        <v>2755</v>
      </c>
      <c r="G9" s="145">
        <v>2652</v>
      </c>
      <c r="H9" s="145">
        <v>-142</v>
      </c>
      <c r="I9" s="139">
        <v>-39</v>
      </c>
      <c r="J9" s="139">
        <v>-71</v>
      </c>
    </row>
    <row r="10" spans="1:10" ht="18" customHeight="1">
      <c r="A10" s="483"/>
      <c r="B10" s="225" t="s">
        <v>318</v>
      </c>
      <c r="C10" s="144">
        <v>564</v>
      </c>
      <c r="D10" s="144">
        <v>689</v>
      </c>
      <c r="E10" s="140">
        <v>-125</v>
      </c>
      <c r="F10" s="144">
        <v>2861</v>
      </c>
      <c r="G10" s="144">
        <v>3070</v>
      </c>
      <c r="H10" s="144">
        <v>-122</v>
      </c>
      <c r="I10" s="141">
        <v>-331</v>
      </c>
      <c r="J10" s="141">
        <v>-456</v>
      </c>
    </row>
    <row r="11" spans="1:10" ht="18" customHeight="1">
      <c r="A11" s="484"/>
      <c r="B11" s="225" t="s">
        <v>367</v>
      </c>
      <c r="C11" s="335">
        <v>543</v>
      </c>
      <c r="D11" s="335">
        <v>805</v>
      </c>
      <c r="E11" s="338">
        <f>C11-D11</f>
        <v>-262</v>
      </c>
      <c r="F11" s="335">
        <v>3723</v>
      </c>
      <c r="G11" s="335">
        <v>3442</v>
      </c>
      <c r="H11" s="335">
        <v>-100</v>
      </c>
      <c r="I11" s="339">
        <f>F11-G11+H11</f>
        <v>181</v>
      </c>
      <c r="J11" s="339">
        <f>E11+I11</f>
        <v>-81</v>
      </c>
    </row>
    <row r="12" spans="1:10" ht="18" customHeight="1">
      <c r="A12" s="482" t="s">
        <v>58</v>
      </c>
      <c r="B12" s="129" t="s">
        <v>147</v>
      </c>
      <c r="C12" s="145">
        <v>1790</v>
      </c>
      <c r="D12" s="145">
        <v>905</v>
      </c>
      <c r="E12" s="138">
        <v>885</v>
      </c>
      <c r="F12" s="145">
        <v>7707</v>
      </c>
      <c r="G12" s="145">
        <v>8613</v>
      </c>
      <c r="H12" s="145">
        <v>35</v>
      </c>
      <c r="I12" s="139">
        <v>-871</v>
      </c>
      <c r="J12" s="139">
        <v>14</v>
      </c>
    </row>
    <row r="13" spans="1:10" ht="18" customHeight="1">
      <c r="A13" s="485"/>
      <c r="B13" s="129" t="s">
        <v>278</v>
      </c>
      <c r="C13" s="145">
        <v>1721</v>
      </c>
      <c r="D13" s="145">
        <v>1016</v>
      </c>
      <c r="E13" s="138">
        <v>705</v>
      </c>
      <c r="F13" s="145">
        <v>8441</v>
      </c>
      <c r="G13" s="145">
        <v>8455</v>
      </c>
      <c r="H13" s="145">
        <v>-81</v>
      </c>
      <c r="I13" s="139">
        <v>-95</v>
      </c>
      <c r="J13" s="139">
        <v>610</v>
      </c>
    </row>
    <row r="14" spans="1:10" ht="18" customHeight="1">
      <c r="A14" s="485"/>
      <c r="B14" s="225" t="s">
        <v>318</v>
      </c>
      <c r="C14" s="144">
        <v>1441</v>
      </c>
      <c r="D14" s="144">
        <v>1153</v>
      </c>
      <c r="E14" s="140">
        <v>288</v>
      </c>
      <c r="F14" s="144">
        <v>8526</v>
      </c>
      <c r="G14" s="144">
        <v>8703</v>
      </c>
      <c r="H14" s="144">
        <v>-178</v>
      </c>
      <c r="I14" s="141">
        <v>-355</v>
      </c>
      <c r="J14" s="141">
        <v>-67</v>
      </c>
    </row>
    <row r="15" spans="1:10" ht="18" customHeight="1">
      <c r="A15" s="486"/>
      <c r="B15" s="225" t="s">
        <v>367</v>
      </c>
      <c r="C15" s="335">
        <v>1343</v>
      </c>
      <c r="D15" s="335">
        <v>1331</v>
      </c>
      <c r="E15" s="338">
        <f>C15-D15</f>
        <v>12</v>
      </c>
      <c r="F15" s="335">
        <v>9112</v>
      </c>
      <c r="G15" s="335">
        <v>9038</v>
      </c>
      <c r="H15" s="335">
        <v>-157</v>
      </c>
      <c r="I15" s="339">
        <f>F15-G15+H15</f>
        <v>-83</v>
      </c>
      <c r="J15" s="339">
        <f>E15+I15</f>
        <v>-71</v>
      </c>
    </row>
    <row r="16" spans="1:10" ht="18" customHeight="1">
      <c r="A16" s="482" t="s">
        <v>63</v>
      </c>
      <c r="B16" s="129" t="s">
        <v>147</v>
      </c>
      <c r="C16" s="145">
        <v>4412</v>
      </c>
      <c r="D16" s="145">
        <v>2644</v>
      </c>
      <c r="E16" s="138">
        <v>1768</v>
      </c>
      <c r="F16" s="145">
        <v>14949</v>
      </c>
      <c r="G16" s="145">
        <v>16809</v>
      </c>
      <c r="H16" s="145">
        <v>19</v>
      </c>
      <c r="I16" s="139">
        <v>-1841</v>
      </c>
      <c r="J16" s="139">
        <v>-73</v>
      </c>
    </row>
    <row r="17" spans="1:10" ht="18" customHeight="1">
      <c r="A17" s="485"/>
      <c r="B17" s="129" t="s">
        <v>278</v>
      </c>
      <c r="C17" s="145">
        <v>4017</v>
      </c>
      <c r="D17" s="145">
        <v>3032</v>
      </c>
      <c r="E17" s="138">
        <v>985</v>
      </c>
      <c r="F17" s="145">
        <v>17645</v>
      </c>
      <c r="G17" s="145">
        <v>17321</v>
      </c>
      <c r="H17" s="145">
        <v>-485</v>
      </c>
      <c r="I17" s="139">
        <v>-161</v>
      </c>
      <c r="J17" s="139">
        <v>824</v>
      </c>
    </row>
    <row r="18" spans="1:10" ht="18" customHeight="1">
      <c r="A18" s="485"/>
      <c r="B18" s="225" t="s">
        <v>318</v>
      </c>
      <c r="C18" s="144">
        <v>3250</v>
      </c>
      <c r="D18" s="144">
        <v>3197</v>
      </c>
      <c r="E18" s="140">
        <v>53</v>
      </c>
      <c r="F18" s="144">
        <v>14863</v>
      </c>
      <c r="G18" s="144">
        <v>17538</v>
      </c>
      <c r="H18" s="144">
        <v>-234</v>
      </c>
      <c r="I18" s="141">
        <v>-2909</v>
      </c>
      <c r="J18" s="141">
        <v>-2856</v>
      </c>
    </row>
    <row r="19" spans="1:10" ht="18" customHeight="1">
      <c r="A19" s="486"/>
      <c r="B19" s="225" t="s">
        <v>367</v>
      </c>
      <c r="C19" s="335">
        <v>2900</v>
      </c>
      <c r="D19" s="335">
        <v>3760</v>
      </c>
      <c r="E19" s="338">
        <f>C19-D19</f>
        <v>-860</v>
      </c>
      <c r="F19" s="335">
        <v>17272</v>
      </c>
      <c r="G19" s="335">
        <v>18178</v>
      </c>
      <c r="H19" s="335">
        <v>-60</v>
      </c>
      <c r="I19" s="339">
        <f>F19-G19+H19</f>
        <v>-966</v>
      </c>
      <c r="J19" s="339">
        <f>E19+I19</f>
        <v>-1826</v>
      </c>
    </row>
    <row r="20" spans="1:10" ht="18" customHeight="1">
      <c r="A20" s="482" t="s">
        <v>70</v>
      </c>
      <c r="B20" s="158" t="s">
        <v>147</v>
      </c>
      <c r="C20" s="146">
        <v>2073</v>
      </c>
      <c r="D20" s="146">
        <v>1102</v>
      </c>
      <c r="E20" s="142">
        <v>971</v>
      </c>
      <c r="F20" s="146">
        <v>8397</v>
      </c>
      <c r="G20" s="146">
        <v>8402</v>
      </c>
      <c r="H20" s="146">
        <v>-17</v>
      </c>
      <c r="I20" s="143">
        <v>-22</v>
      </c>
      <c r="J20" s="143">
        <v>949</v>
      </c>
    </row>
    <row r="21" spans="1:10" ht="18" customHeight="1">
      <c r="A21" s="485"/>
      <c r="B21" s="129" t="s">
        <v>278</v>
      </c>
      <c r="C21" s="145">
        <v>1913</v>
      </c>
      <c r="D21" s="145">
        <v>1295</v>
      </c>
      <c r="E21" s="138">
        <v>618</v>
      </c>
      <c r="F21" s="145">
        <v>8825</v>
      </c>
      <c r="G21" s="145">
        <v>8283</v>
      </c>
      <c r="H21" s="145">
        <v>-234</v>
      </c>
      <c r="I21" s="139">
        <v>308</v>
      </c>
      <c r="J21" s="139">
        <v>926</v>
      </c>
    </row>
    <row r="22" spans="1:10" ht="18" customHeight="1">
      <c r="A22" s="485"/>
      <c r="B22" s="225" t="s">
        <v>318</v>
      </c>
      <c r="C22" s="144">
        <v>1703</v>
      </c>
      <c r="D22" s="144">
        <v>1436</v>
      </c>
      <c r="E22" s="140">
        <v>267</v>
      </c>
      <c r="F22" s="144">
        <v>8471</v>
      </c>
      <c r="G22" s="144">
        <v>8887</v>
      </c>
      <c r="H22" s="144">
        <v>64</v>
      </c>
      <c r="I22" s="141">
        <v>-352</v>
      </c>
      <c r="J22" s="141">
        <v>-85</v>
      </c>
    </row>
    <row r="23" spans="1:10" ht="18" customHeight="1">
      <c r="A23" s="486"/>
      <c r="B23" s="225" t="s">
        <v>367</v>
      </c>
      <c r="C23" s="340">
        <v>1483</v>
      </c>
      <c r="D23" s="340">
        <v>1685</v>
      </c>
      <c r="E23" s="338">
        <f>C23-D23</f>
        <v>-202</v>
      </c>
      <c r="F23" s="340">
        <v>9590</v>
      </c>
      <c r="G23" s="340">
        <v>9918</v>
      </c>
      <c r="H23" s="340">
        <v>39</v>
      </c>
      <c r="I23" s="339">
        <f>F23-G23+H23</f>
        <v>-289</v>
      </c>
      <c r="J23" s="339">
        <f>E23+I23</f>
        <v>-491</v>
      </c>
    </row>
    <row r="24" spans="1:10" ht="18" customHeight="1">
      <c r="A24" s="482" t="s">
        <v>60</v>
      </c>
      <c r="B24" s="158" t="s">
        <v>147</v>
      </c>
      <c r="C24" s="146">
        <v>1517</v>
      </c>
      <c r="D24" s="146">
        <v>1498</v>
      </c>
      <c r="E24" s="142">
        <v>19</v>
      </c>
      <c r="F24" s="146">
        <v>5904</v>
      </c>
      <c r="G24" s="146">
        <v>5791</v>
      </c>
      <c r="H24" s="146">
        <v>30</v>
      </c>
      <c r="I24" s="143">
        <v>143</v>
      </c>
      <c r="J24" s="143">
        <v>162</v>
      </c>
    </row>
    <row r="25" spans="1:10" ht="18" customHeight="1">
      <c r="A25" s="483"/>
      <c r="B25" s="129" t="s">
        <v>278</v>
      </c>
      <c r="C25" s="145">
        <v>1431</v>
      </c>
      <c r="D25" s="145">
        <v>1597</v>
      </c>
      <c r="E25" s="138">
        <v>-166</v>
      </c>
      <c r="F25" s="145">
        <v>6292</v>
      </c>
      <c r="G25" s="145">
        <v>5660</v>
      </c>
      <c r="H25" s="145">
        <v>97</v>
      </c>
      <c r="I25" s="139">
        <v>729</v>
      </c>
      <c r="J25" s="139">
        <v>563</v>
      </c>
    </row>
    <row r="26" spans="1:10" ht="18" customHeight="1">
      <c r="A26" s="483"/>
      <c r="B26" s="225" t="s">
        <v>318</v>
      </c>
      <c r="C26" s="144">
        <v>1259</v>
      </c>
      <c r="D26" s="144">
        <v>1616</v>
      </c>
      <c r="E26" s="140">
        <v>-357</v>
      </c>
      <c r="F26" s="144">
        <v>5518</v>
      </c>
      <c r="G26" s="144">
        <v>6051</v>
      </c>
      <c r="H26" s="144">
        <v>-21</v>
      </c>
      <c r="I26" s="141">
        <v>-554</v>
      </c>
      <c r="J26" s="141">
        <v>-911</v>
      </c>
    </row>
    <row r="27" spans="1:10" ht="18" customHeight="1">
      <c r="A27" s="484"/>
      <c r="B27" s="225" t="s">
        <v>367</v>
      </c>
      <c r="C27" s="340">
        <v>1102</v>
      </c>
      <c r="D27" s="340">
        <v>1995</v>
      </c>
      <c r="E27" s="338">
        <f>C27-D27</f>
        <v>-893</v>
      </c>
      <c r="F27" s="340">
        <v>6954</v>
      </c>
      <c r="G27" s="340">
        <v>6596</v>
      </c>
      <c r="H27" s="340">
        <v>-1</v>
      </c>
      <c r="I27" s="339">
        <f>F27-G27+H27</f>
        <v>357</v>
      </c>
      <c r="J27" s="339">
        <f>E27+I27</f>
        <v>-536</v>
      </c>
    </row>
    <row r="28" spans="1:10" ht="18" customHeight="1">
      <c r="A28" s="482" t="s">
        <v>62</v>
      </c>
      <c r="B28" s="129" t="s">
        <v>147</v>
      </c>
      <c r="C28" s="145">
        <v>816</v>
      </c>
      <c r="D28" s="145">
        <v>442</v>
      </c>
      <c r="E28" s="138">
        <v>374</v>
      </c>
      <c r="F28" s="145">
        <v>4704</v>
      </c>
      <c r="G28" s="145">
        <v>4932</v>
      </c>
      <c r="H28" s="145">
        <v>-5</v>
      </c>
      <c r="I28" s="139">
        <v>-233</v>
      </c>
      <c r="J28" s="139">
        <v>141</v>
      </c>
    </row>
    <row r="29" spans="1:10" ht="18" customHeight="1">
      <c r="A29" s="483"/>
      <c r="B29" s="129" t="s">
        <v>278</v>
      </c>
      <c r="C29" s="145">
        <v>790</v>
      </c>
      <c r="D29" s="145">
        <v>490</v>
      </c>
      <c r="E29" s="138">
        <v>300</v>
      </c>
      <c r="F29" s="145">
        <v>5351</v>
      </c>
      <c r="G29" s="145">
        <v>5059</v>
      </c>
      <c r="H29" s="145">
        <v>-138</v>
      </c>
      <c r="I29" s="139">
        <v>154</v>
      </c>
      <c r="J29" s="139">
        <v>454</v>
      </c>
    </row>
    <row r="30" spans="1:10" ht="18" customHeight="1">
      <c r="A30" s="483"/>
      <c r="B30" s="225" t="s">
        <v>318</v>
      </c>
      <c r="C30" s="144">
        <v>653</v>
      </c>
      <c r="D30" s="144">
        <v>565</v>
      </c>
      <c r="E30" s="140">
        <v>88</v>
      </c>
      <c r="F30" s="144">
        <v>4682</v>
      </c>
      <c r="G30" s="144">
        <v>4673</v>
      </c>
      <c r="H30" s="144">
        <v>-139</v>
      </c>
      <c r="I30" s="141">
        <v>-130</v>
      </c>
      <c r="J30" s="141">
        <v>-42</v>
      </c>
    </row>
    <row r="31" spans="1:10" ht="18" customHeight="1">
      <c r="A31" s="484"/>
      <c r="B31" s="225" t="s">
        <v>367</v>
      </c>
      <c r="C31" s="335">
        <v>628</v>
      </c>
      <c r="D31" s="335">
        <v>601</v>
      </c>
      <c r="E31" s="336">
        <f>C31-D31</f>
        <v>27</v>
      </c>
      <c r="F31" s="335">
        <v>4607</v>
      </c>
      <c r="G31" s="335">
        <v>4586</v>
      </c>
      <c r="H31" s="335">
        <v>-129</v>
      </c>
      <c r="I31" s="337">
        <f>F31-G31+H31</f>
        <v>-108</v>
      </c>
      <c r="J31" s="337">
        <f>E31+I31</f>
        <v>-81</v>
      </c>
    </row>
    <row r="32" spans="1:10" ht="18" customHeight="1">
      <c r="A32" s="482" t="s">
        <v>57</v>
      </c>
      <c r="B32" s="129" t="s">
        <v>147</v>
      </c>
      <c r="C32" s="145">
        <v>477</v>
      </c>
      <c r="D32" s="145">
        <v>309</v>
      </c>
      <c r="E32" s="138">
        <v>168</v>
      </c>
      <c r="F32" s="145">
        <v>2301</v>
      </c>
      <c r="G32" s="145">
        <v>2129</v>
      </c>
      <c r="H32" s="145">
        <v>-41</v>
      </c>
      <c r="I32" s="139">
        <v>131</v>
      </c>
      <c r="J32" s="139">
        <v>299</v>
      </c>
    </row>
    <row r="33" spans="1:10" ht="18" customHeight="1">
      <c r="A33" s="483"/>
      <c r="B33" s="129" t="s">
        <v>278</v>
      </c>
      <c r="C33" s="145">
        <v>456</v>
      </c>
      <c r="D33" s="145">
        <v>387</v>
      </c>
      <c r="E33" s="138">
        <v>69</v>
      </c>
      <c r="F33" s="145">
        <v>2667</v>
      </c>
      <c r="G33" s="145">
        <v>2100</v>
      </c>
      <c r="H33" s="145">
        <v>-175</v>
      </c>
      <c r="I33" s="139">
        <v>392</v>
      </c>
      <c r="J33" s="139">
        <v>461</v>
      </c>
    </row>
    <row r="34" spans="1:10" ht="18" customHeight="1">
      <c r="A34" s="483"/>
      <c r="B34" s="225" t="s">
        <v>318</v>
      </c>
      <c r="C34" s="144">
        <v>399</v>
      </c>
      <c r="D34" s="144">
        <v>375</v>
      </c>
      <c r="E34" s="140">
        <v>24</v>
      </c>
      <c r="F34" s="144">
        <v>2567</v>
      </c>
      <c r="G34" s="144">
        <v>2646</v>
      </c>
      <c r="H34" s="144">
        <v>-12</v>
      </c>
      <c r="I34" s="141">
        <v>-91</v>
      </c>
      <c r="J34" s="141">
        <v>-67</v>
      </c>
    </row>
    <row r="35" spans="1:10" ht="18" customHeight="1">
      <c r="A35" s="484"/>
      <c r="B35" s="225" t="s">
        <v>367</v>
      </c>
      <c r="C35" s="335">
        <v>390</v>
      </c>
      <c r="D35" s="335">
        <v>435</v>
      </c>
      <c r="E35" s="338">
        <f>C35-D35</f>
        <v>-45</v>
      </c>
      <c r="F35" s="335">
        <v>2805</v>
      </c>
      <c r="G35" s="335">
        <v>2868</v>
      </c>
      <c r="H35" s="335">
        <v>-18</v>
      </c>
      <c r="I35" s="339">
        <f>F35-G35+H35</f>
        <v>-81</v>
      </c>
      <c r="J35" s="339">
        <f>E35+I35</f>
        <v>-126</v>
      </c>
    </row>
    <row r="36" spans="1:10" ht="18" customHeight="1">
      <c r="A36" s="482" t="s">
        <v>145</v>
      </c>
      <c r="B36" s="129" t="s">
        <v>147</v>
      </c>
      <c r="C36" s="145">
        <v>655</v>
      </c>
      <c r="D36" s="145">
        <v>272</v>
      </c>
      <c r="E36" s="138">
        <v>383</v>
      </c>
      <c r="F36" s="145">
        <v>3270</v>
      </c>
      <c r="G36" s="145">
        <v>3291</v>
      </c>
      <c r="H36" s="145">
        <v>18</v>
      </c>
      <c r="I36" s="139">
        <v>-3</v>
      </c>
      <c r="J36" s="139">
        <v>380</v>
      </c>
    </row>
    <row r="37" spans="1:10" ht="18" customHeight="1">
      <c r="A37" s="483"/>
      <c r="B37" s="129" t="s">
        <v>278</v>
      </c>
      <c r="C37" s="145">
        <v>642</v>
      </c>
      <c r="D37" s="145">
        <v>314</v>
      </c>
      <c r="E37" s="138">
        <v>328</v>
      </c>
      <c r="F37" s="145">
        <v>3713</v>
      </c>
      <c r="G37" s="145">
        <v>3353</v>
      </c>
      <c r="H37" s="145">
        <v>-53</v>
      </c>
      <c r="I37" s="139">
        <v>307</v>
      </c>
      <c r="J37" s="139">
        <v>635</v>
      </c>
    </row>
    <row r="38" spans="1:10" ht="18" customHeight="1">
      <c r="A38" s="483"/>
      <c r="B38" s="225" t="s">
        <v>318</v>
      </c>
      <c r="C38" s="144">
        <v>496</v>
      </c>
      <c r="D38" s="144">
        <v>369</v>
      </c>
      <c r="E38" s="140">
        <v>127</v>
      </c>
      <c r="F38" s="144">
        <v>3210</v>
      </c>
      <c r="G38" s="144">
        <v>3128</v>
      </c>
      <c r="H38" s="144">
        <v>-77</v>
      </c>
      <c r="I38" s="141">
        <v>5</v>
      </c>
      <c r="J38" s="141">
        <v>132</v>
      </c>
    </row>
    <row r="39" spans="1:11" ht="18" customHeight="1">
      <c r="A39" s="484"/>
      <c r="B39" s="225" t="s">
        <v>367</v>
      </c>
      <c r="C39" s="335">
        <v>499</v>
      </c>
      <c r="D39" s="335">
        <v>426</v>
      </c>
      <c r="E39" s="338">
        <f>C39-D39</f>
        <v>73</v>
      </c>
      <c r="F39" s="335">
        <v>3510</v>
      </c>
      <c r="G39" s="335">
        <v>3266</v>
      </c>
      <c r="H39" s="335">
        <v>-78</v>
      </c>
      <c r="I39" s="339">
        <f>F39-G39+H39</f>
        <v>166</v>
      </c>
      <c r="J39" s="339">
        <f>E39+I39</f>
        <v>239</v>
      </c>
      <c r="K39" s="5"/>
    </row>
    <row r="40" spans="1:10" ht="18" customHeight="1">
      <c r="A40" s="487" t="s">
        <v>72</v>
      </c>
      <c r="B40" s="158" t="s">
        <v>147</v>
      </c>
      <c r="C40" s="146">
        <v>454</v>
      </c>
      <c r="D40" s="146">
        <v>242</v>
      </c>
      <c r="E40" s="142">
        <v>212</v>
      </c>
      <c r="F40" s="146">
        <v>1933</v>
      </c>
      <c r="G40" s="146">
        <v>1569</v>
      </c>
      <c r="H40" s="146">
        <v>-117</v>
      </c>
      <c r="I40" s="143">
        <v>247</v>
      </c>
      <c r="J40" s="143">
        <v>459</v>
      </c>
    </row>
    <row r="41" spans="1:10" ht="18" customHeight="1">
      <c r="A41" s="488"/>
      <c r="B41" s="129" t="s">
        <v>278</v>
      </c>
      <c r="C41" s="145">
        <v>410</v>
      </c>
      <c r="D41" s="145">
        <v>262</v>
      </c>
      <c r="E41" s="138">
        <v>148</v>
      </c>
      <c r="F41" s="145">
        <v>1837</v>
      </c>
      <c r="G41" s="145">
        <v>1473</v>
      </c>
      <c r="H41" s="145">
        <v>-28</v>
      </c>
      <c r="I41" s="139">
        <v>336</v>
      </c>
      <c r="J41" s="139">
        <v>484</v>
      </c>
    </row>
    <row r="42" spans="1:10" ht="18" customHeight="1">
      <c r="A42" s="488"/>
      <c r="B42" s="225" t="s">
        <v>318</v>
      </c>
      <c r="C42" s="144">
        <v>394</v>
      </c>
      <c r="D42" s="144">
        <v>308</v>
      </c>
      <c r="E42" s="140">
        <v>86</v>
      </c>
      <c r="F42" s="144">
        <v>1874</v>
      </c>
      <c r="G42" s="144">
        <v>1738</v>
      </c>
      <c r="H42" s="144">
        <v>-19</v>
      </c>
      <c r="I42" s="141">
        <v>117</v>
      </c>
      <c r="J42" s="141">
        <v>203</v>
      </c>
    </row>
    <row r="43" spans="1:10" ht="18" customHeight="1" thickBot="1">
      <c r="A43" s="489"/>
      <c r="B43" s="272" t="s">
        <v>367</v>
      </c>
      <c r="C43" s="466">
        <v>316</v>
      </c>
      <c r="D43" s="466">
        <v>360</v>
      </c>
      <c r="E43" s="191">
        <f>C43-D43</f>
        <v>-44</v>
      </c>
      <c r="F43" s="466">
        <v>1798</v>
      </c>
      <c r="G43" s="466">
        <v>1999</v>
      </c>
      <c r="H43" s="466">
        <v>-4</v>
      </c>
      <c r="I43" s="192">
        <f>F43-G43+H43</f>
        <v>-205</v>
      </c>
      <c r="J43" s="467">
        <f>E43+I43</f>
        <v>-249</v>
      </c>
    </row>
    <row r="44" ht="12.75">
      <c r="A44" s="130"/>
    </row>
  </sheetData>
  <sheetProtection selectLockedCells="1" selectUnlockedCells="1"/>
  <mergeCells count="15">
    <mergeCell ref="C2:E2"/>
    <mergeCell ref="F2:I2"/>
    <mergeCell ref="J2:J3"/>
    <mergeCell ref="A2:A3"/>
    <mergeCell ref="B2:B3"/>
    <mergeCell ref="A4:A7"/>
    <mergeCell ref="A8:A11"/>
    <mergeCell ref="A12:A15"/>
    <mergeCell ref="A16:A19"/>
    <mergeCell ref="A20:A23"/>
    <mergeCell ref="A40:A43"/>
    <mergeCell ref="A36:A39"/>
    <mergeCell ref="A24:A27"/>
    <mergeCell ref="A28:A31"/>
    <mergeCell ref="A32:A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SheetLayoutView="80" workbookViewId="0" topLeftCell="A9">
      <selection activeCell="A23" sqref="A23:O34"/>
    </sheetView>
  </sheetViews>
  <sheetFormatPr defaultColWidth="8.796875" defaultRowHeight="18.75" customHeight="1"/>
  <cols>
    <col min="1" max="1" width="11.69921875" style="3" customWidth="1"/>
    <col min="2" max="15" width="11" style="3" customWidth="1"/>
    <col min="16" max="16" width="13" style="3" bestFit="1" customWidth="1"/>
    <col min="17" max="17" width="14" style="3" bestFit="1" customWidth="1"/>
    <col min="18" max="16384" width="9.09765625" style="3" customWidth="1"/>
  </cols>
  <sheetData>
    <row r="1" spans="1:15" ht="18.75" customHeight="1" thickBot="1">
      <c r="A1" s="63" t="s">
        <v>134</v>
      </c>
      <c r="B1" s="22"/>
      <c r="C1" s="2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31" t="s">
        <v>368</v>
      </c>
    </row>
    <row r="2" spans="1:15" s="9" customFormat="1" ht="30" customHeight="1">
      <c r="A2" s="23"/>
      <c r="B2" s="50" t="s">
        <v>195</v>
      </c>
      <c r="C2" s="51" t="s">
        <v>61</v>
      </c>
      <c r="D2" s="51" t="s">
        <v>196</v>
      </c>
      <c r="E2" s="51" t="s">
        <v>197</v>
      </c>
      <c r="F2" s="51" t="s">
        <v>198</v>
      </c>
      <c r="G2" s="51" t="s">
        <v>199</v>
      </c>
      <c r="H2" s="52" t="s">
        <v>200</v>
      </c>
      <c r="I2" s="156" t="s">
        <v>201</v>
      </c>
      <c r="J2" s="51" t="s">
        <v>202</v>
      </c>
      <c r="K2" s="51" t="s">
        <v>203</v>
      </c>
      <c r="L2" s="51" t="s">
        <v>204</v>
      </c>
      <c r="M2" s="297" t="s">
        <v>406</v>
      </c>
      <c r="N2" s="51" t="s">
        <v>205</v>
      </c>
      <c r="O2" s="52" t="s">
        <v>206</v>
      </c>
    </row>
    <row r="3" spans="1:17" ht="21" customHeight="1">
      <c r="A3" s="498" t="s">
        <v>0</v>
      </c>
      <c r="B3" s="502" t="s">
        <v>194</v>
      </c>
      <c r="C3" s="175">
        <v>693</v>
      </c>
      <c r="D3" s="175">
        <v>4934</v>
      </c>
      <c r="E3" s="175">
        <v>16788</v>
      </c>
      <c r="F3" s="175">
        <v>10291</v>
      </c>
      <c r="G3" s="175">
        <v>6611</v>
      </c>
      <c r="H3" s="176">
        <v>1084</v>
      </c>
      <c r="I3" s="177">
        <v>460</v>
      </c>
      <c r="J3" s="175">
        <v>764</v>
      </c>
      <c r="K3" s="175">
        <v>4601</v>
      </c>
      <c r="L3" s="175">
        <v>9721</v>
      </c>
      <c r="M3" s="175">
        <f>O3-N3-L3-K3-J3-I3-H3-G3-F3-E3-D3-C3</f>
        <v>8212</v>
      </c>
      <c r="N3" s="175">
        <v>1215</v>
      </c>
      <c r="O3" s="176">
        <v>65374</v>
      </c>
      <c r="P3" s="161"/>
      <c r="Q3" s="19"/>
    </row>
    <row r="4" spans="1:16" ht="21" customHeight="1">
      <c r="A4" s="499"/>
      <c r="B4" s="503"/>
      <c r="C4" s="341">
        <v>6</v>
      </c>
      <c r="D4" s="178">
        <v>252</v>
      </c>
      <c r="E4" s="178">
        <v>725</v>
      </c>
      <c r="F4" s="178">
        <v>589</v>
      </c>
      <c r="G4" s="178">
        <v>142</v>
      </c>
      <c r="H4" s="179">
        <v>185</v>
      </c>
      <c r="I4" s="180">
        <v>3</v>
      </c>
      <c r="J4" s="178">
        <v>33</v>
      </c>
      <c r="K4" s="178">
        <v>120</v>
      </c>
      <c r="L4" s="178">
        <v>2359</v>
      </c>
      <c r="M4" s="178">
        <f>O4-N4-L4-K4-J4-I4-H4-G4-F4-E4-D4-C4</f>
        <v>1251</v>
      </c>
      <c r="N4" s="179">
        <v>314</v>
      </c>
      <c r="O4" s="179">
        <v>5979</v>
      </c>
      <c r="P4" s="161"/>
    </row>
    <row r="5" spans="1:16" ht="21" customHeight="1">
      <c r="A5" s="498" t="s">
        <v>1</v>
      </c>
      <c r="B5" s="175">
        <v>692</v>
      </c>
      <c r="C5" s="502" t="s">
        <v>194</v>
      </c>
      <c r="D5" s="175">
        <v>2050</v>
      </c>
      <c r="E5" s="175">
        <v>539</v>
      </c>
      <c r="F5" s="175">
        <v>3606</v>
      </c>
      <c r="G5" s="175">
        <v>3421</v>
      </c>
      <c r="H5" s="176">
        <v>276</v>
      </c>
      <c r="I5" s="177">
        <v>2401</v>
      </c>
      <c r="J5" s="342">
        <v>40</v>
      </c>
      <c r="K5" s="175">
        <v>91</v>
      </c>
      <c r="L5" s="175">
        <v>1078</v>
      </c>
      <c r="M5" s="175">
        <f>O5-N5-L5-K5-J5-I5-H5-G5-F5-E5-D5-B5</f>
        <v>2126</v>
      </c>
      <c r="N5" s="175">
        <v>114</v>
      </c>
      <c r="O5" s="176">
        <v>16434</v>
      </c>
      <c r="P5" s="161"/>
    </row>
    <row r="6" spans="1:16" ht="21" customHeight="1">
      <c r="A6" s="499"/>
      <c r="B6" s="178">
        <v>96</v>
      </c>
      <c r="C6" s="503"/>
      <c r="D6" s="178">
        <v>272</v>
      </c>
      <c r="E6" s="343">
        <v>81</v>
      </c>
      <c r="F6" s="178">
        <v>223</v>
      </c>
      <c r="G6" s="178">
        <v>213</v>
      </c>
      <c r="H6" s="179">
        <v>136</v>
      </c>
      <c r="I6" s="180">
        <v>150</v>
      </c>
      <c r="J6" s="341">
        <v>5</v>
      </c>
      <c r="K6" s="178">
        <v>0</v>
      </c>
      <c r="L6" s="178">
        <v>422</v>
      </c>
      <c r="M6" s="178">
        <f>O6-N6-L6-K6-J6-I6-H6-G6-F6-E6-D6-B6</f>
        <v>266</v>
      </c>
      <c r="N6" s="178">
        <v>48</v>
      </c>
      <c r="O6" s="179">
        <v>1912</v>
      </c>
      <c r="P6" s="161"/>
    </row>
    <row r="7" spans="1:16" ht="21" customHeight="1">
      <c r="A7" s="498" t="s">
        <v>2</v>
      </c>
      <c r="B7" s="175">
        <v>1758</v>
      </c>
      <c r="C7" s="175">
        <v>1291</v>
      </c>
      <c r="D7" s="502" t="s">
        <v>194</v>
      </c>
      <c r="E7" s="175">
        <v>3971</v>
      </c>
      <c r="F7" s="175">
        <v>6074</v>
      </c>
      <c r="G7" s="175">
        <v>1196</v>
      </c>
      <c r="H7" s="176">
        <v>2533</v>
      </c>
      <c r="I7" s="177">
        <v>1964</v>
      </c>
      <c r="J7" s="175">
        <v>648</v>
      </c>
      <c r="K7" s="175">
        <v>214</v>
      </c>
      <c r="L7" s="175">
        <v>6419</v>
      </c>
      <c r="M7" s="175">
        <f>O7-N7-L7-K7-J7-I7-H7-G7-F7-E7-C7-B7</f>
        <v>7982</v>
      </c>
      <c r="N7" s="175">
        <v>503</v>
      </c>
      <c r="O7" s="176">
        <v>34553</v>
      </c>
      <c r="P7" s="161"/>
    </row>
    <row r="8" spans="1:16" ht="21" customHeight="1">
      <c r="A8" s="499"/>
      <c r="B8" s="178">
        <v>316</v>
      </c>
      <c r="C8" s="178">
        <v>114</v>
      </c>
      <c r="D8" s="503"/>
      <c r="E8" s="178">
        <v>187</v>
      </c>
      <c r="F8" s="178">
        <v>301</v>
      </c>
      <c r="G8" s="178">
        <v>9</v>
      </c>
      <c r="H8" s="179">
        <v>513</v>
      </c>
      <c r="I8" s="180">
        <v>81</v>
      </c>
      <c r="J8" s="178">
        <v>45</v>
      </c>
      <c r="K8" s="178">
        <v>6</v>
      </c>
      <c r="L8" s="178">
        <v>1385</v>
      </c>
      <c r="M8" s="178">
        <f>O8-N8-L8-K8-J8-I8-H8-G8-F8-E8-C8-B8</f>
        <v>1111</v>
      </c>
      <c r="N8" s="178">
        <v>160</v>
      </c>
      <c r="O8" s="179">
        <v>4228</v>
      </c>
      <c r="P8" s="161"/>
    </row>
    <row r="9" spans="1:16" ht="21" customHeight="1">
      <c r="A9" s="498" t="s">
        <v>64</v>
      </c>
      <c r="B9" s="175">
        <v>6296</v>
      </c>
      <c r="C9" s="175">
        <v>321</v>
      </c>
      <c r="D9" s="298">
        <v>4339</v>
      </c>
      <c r="E9" s="502" t="s">
        <v>194</v>
      </c>
      <c r="F9" s="175">
        <v>3692</v>
      </c>
      <c r="G9" s="175">
        <v>514</v>
      </c>
      <c r="H9" s="176">
        <v>1429</v>
      </c>
      <c r="I9" s="177">
        <v>262</v>
      </c>
      <c r="J9" s="175">
        <v>6848</v>
      </c>
      <c r="K9" s="175">
        <v>161</v>
      </c>
      <c r="L9" s="175">
        <v>8060</v>
      </c>
      <c r="M9" s="175">
        <f>O9-N9-L9-K9-J9-I9-H9-G9-F9-D9-C9</f>
        <v>13051</v>
      </c>
      <c r="N9" s="175">
        <v>1251</v>
      </c>
      <c r="O9" s="176">
        <v>39928</v>
      </c>
      <c r="P9" s="161"/>
    </row>
    <row r="10" spans="1:16" ht="21" customHeight="1">
      <c r="A10" s="499"/>
      <c r="B10" s="178">
        <v>980</v>
      </c>
      <c r="C10" s="178">
        <v>2</v>
      </c>
      <c r="D10" s="299">
        <v>350</v>
      </c>
      <c r="E10" s="503"/>
      <c r="F10" s="178">
        <v>159</v>
      </c>
      <c r="G10" s="178">
        <v>5</v>
      </c>
      <c r="H10" s="179">
        <v>318</v>
      </c>
      <c r="I10" s="180">
        <v>1</v>
      </c>
      <c r="J10" s="178">
        <v>448</v>
      </c>
      <c r="K10" s="343" t="s">
        <v>343</v>
      </c>
      <c r="L10" s="178">
        <v>2678</v>
      </c>
      <c r="M10" s="178">
        <f>O10-N10-L10-J10-I10-H10-G10-F10-D10-C10-B10</f>
        <v>1682</v>
      </c>
      <c r="N10" s="178">
        <v>232</v>
      </c>
      <c r="O10" s="179">
        <v>6855</v>
      </c>
      <c r="P10" s="161"/>
    </row>
    <row r="11" spans="1:16" ht="21" customHeight="1">
      <c r="A11" s="498" t="s">
        <v>3</v>
      </c>
      <c r="B11" s="175">
        <v>6707</v>
      </c>
      <c r="C11" s="175">
        <v>1837</v>
      </c>
      <c r="D11" s="175">
        <v>7546</v>
      </c>
      <c r="E11" s="175">
        <v>5141</v>
      </c>
      <c r="F11" s="502" t="s">
        <v>194</v>
      </c>
      <c r="G11" s="175">
        <v>4072</v>
      </c>
      <c r="H11" s="176">
        <v>2061</v>
      </c>
      <c r="I11" s="177">
        <v>1364</v>
      </c>
      <c r="J11" s="175">
        <v>355</v>
      </c>
      <c r="K11" s="175">
        <v>543</v>
      </c>
      <c r="L11" s="175">
        <v>5857</v>
      </c>
      <c r="M11" s="175">
        <f>O11-N11-L11-K11-J11-I11-H11-G11-E11-D11-C11-B11</f>
        <v>4061</v>
      </c>
      <c r="N11" s="175">
        <v>561</v>
      </c>
      <c r="O11" s="176">
        <v>40105</v>
      </c>
      <c r="P11" s="161"/>
    </row>
    <row r="12" spans="1:16" ht="21" customHeight="1">
      <c r="A12" s="499"/>
      <c r="B12" s="178">
        <v>662</v>
      </c>
      <c r="C12" s="178">
        <v>77</v>
      </c>
      <c r="D12" s="178">
        <v>433</v>
      </c>
      <c r="E12" s="178">
        <v>212</v>
      </c>
      <c r="F12" s="503"/>
      <c r="G12" s="178">
        <v>427</v>
      </c>
      <c r="H12" s="179">
        <v>400</v>
      </c>
      <c r="I12" s="180">
        <v>55</v>
      </c>
      <c r="J12" s="341">
        <v>16</v>
      </c>
      <c r="K12" s="178">
        <v>12</v>
      </c>
      <c r="L12" s="178">
        <v>1394</v>
      </c>
      <c r="M12" s="178">
        <f>O12-N12-L12-K12-J12-I12-H12-G12-E12-D12-C12-B12</f>
        <v>629</v>
      </c>
      <c r="N12" s="178">
        <v>207</v>
      </c>
      <c r="O12" s="179">
        <v>4524</v>
      </c>
      <c r="P12" s="161"/>
    </row>
    <row r="13" spans="1:16" ht="21" customHeight="1">
      <c r="A13" s="498" t="s">
        <v>4</v>
      </c>
      <c r="B13" s="175">
        <v>3869</v>
      </c>
      <c r="C13" s="175">
        <v>4535</v>
      </c>
      <c r="D13" s="175">
        <v>2041</v>
      </c>
      <c r="E13" s="175">
        <v>946</v>
      </c>
      <c r="F13" s="175">
        <v>7339</v>
      </c>
      <c r="G13" s="502" t="s">
        <v>194</v>
      </c>
      <c r="H13" s="176">
        <v>384</v>
      </c>
      <c r="I13" s="177">
        <v>946</v>
      </c>
      <c r="J13" s="175">
        <v>75</v>
      </c>
      <c r="K13" s="175">
        <v>1308</v>
      </c>
      <c r="L13" s="175">
        <v>2281</v>
      </c>
      <c r="M13" s="175">
        <f>O13-N13-L13-K13-J13-I13-H13-F13-E13-D13-C13-B13</f>
        <v>4003</v>
      </c>
      <c r="N13" s="175">
        <v>217</v>
      </c>
      <c r="O13" s="176">
        <v>27944</v>
      </c>
      <c r="P13" s="161"/>
    </row>
    <row r="14" spans="1:16" ht="21" customHeight="1">
      <c r="A14" s="499"/>
      <c r="B14" s="178">
        <v>416</v>
      </c>
      <c r="C14" s="178">
        <v>250</v>
      </c>
      <c r="D14" s="178">
        <v>173</v>
      </c>
      <c r="E14" s="178">
        <v>88</v>
      </c>
      <c r="F14" s="178">
        <v>477</v>
      </c>
      <c r="G14" s="503"/>
      <c r="H14" s="179">
        <v>35</v>
      </c>
      <c r="I14" s="180">
        <v>6</v>
      </c>
      <c r="J14" s="341">
        <v>19</v>
      </c>
      <c r="K14" s="178">
        <v>17</v>
      </c>
      <c r="L14" s="178">
        <v>1018</v>
      </c>
      <c r="M14" s="178">
        <f>O14-N14-L14-K14-J14-I14-H14-F14-E14-D14-C14-B14</f>
        <v>550</v>
      </c>
      <c r="N14" s="178">
        <v>125</v>
      </c>
      <c r="O14" s="179">
        <v>3174</v>
      </c>
      <c r="P14" s="161"/>
    </row>
    <row r="15" spans="1:16" ht="21" customHeight="1">
      <c r="A15" s="498" t="s">
        <v>5</v>
      </c>
      <c r="B15" s="175">
        <v>1582</v>
      </c>
      <c r="C15" s="175">
        <v>328</v>
      </c>
      <c r="D15" s="175">
        <v>6607</v>
      </c>
      <c r="E15" s="175">
        <v>4478</v>
      </c>
      <c r="F15" s="175">
        <v>4397</v>
      </c>
      <c r="G15" s="175">
        <v>552</v>
      </c>
      <c r="H15" s="505" t="s">
        <v>194</v>
      </c>
      <c r="I15" s="177">
        <v>493</v>
      </c>
      <c r="J15" s="175">
        <v>380</v>
      </c>
      <c r="K15" s="175">
        <v>104</v>
      </c>
      <c r="L15" s="175">
        <v>3194</v>
      </c>
      <c r="M15" s="175">
        <f>O15-N15-L15-K15-J15-I15-G15-F15-E15-D15-C15-B15</f>
        <v>2435</v>
      </c>
      <c r="N15" s="175">
        <v>243</v>
      </c>
      <c r="O15" s="176">
        <v>24793</v>
      </c>
      <c r="P15" s="161"/>
    </row>
    <row r="16" spans="1:20" ht="21" customHeight="1">
      <c r="A16" s="499"/>
      <c r="B16" s="178">
        <v>175</v>
      </c>
      <c r="C16" s="178">
        <v>44</v>
      </c>
      <c r="D16" s="178">
        <v>318</v>
      </c>
      <c r="E16" s="178">
        <v>224</v>
      </c>
      <c r="F16" s="178">
        <v>209</v>
      </c>
      <c r="G16" s="178">
        <v>7</v>
      </c>
      <c r="H16" s="506"/>
      <c r="I16" s="180">
        <v>43</v>
      </c>
      <c r="J16" s="341">
        <v>20</v>
      </c>
      <c r="K16" s="178">
        <v>1</v>
      </c>
      <c r="L16" s="178">
        <v>578</v>
      </c>
      <c r="M16" s="178">
        <f>O16-N16-L16-K16-J16-I16-G16-F16-E16-D16-C16-B16</f>
        <v>377</v>
      </c>
      <c r="N16" s="178">
        <v>62</v>
      </c>
      <c r="O16" s="179">
        <v>2058</v>
      </c>
      <c r="P16" s="161"/>
      <c r="T16" s="161"/>
    </row>
    <row r="17" spans="1:16" ht="21" customHeight="1">
      <c r="A17" s="498" t="s">
        <v>6</v>
      </c>
      <c r="B17" s="175">
        <v>427</v>
      </c>
      <c r="C17" s="175">
        <v>2524</v>
      </c>
      <c r="D17" s="175">
        <v>3394</v>
      </c>
      <c r="E17" s="175">
        <v>539</v>
      </c>
      <c r="F17" s="175">
        <v>2534</v>
      </c>
      <c r="G17" s="175">
        <v>836</v>
      </c>
      <c r="H17" s="176">
        <v>328</v>
      </c>
      <c r="I17" s="508" t="s">
        <v>194</v>
      </c>
      <c r="J17" s="342">
        <v>45</v>
      </c>
      <c r="K17" s="175">
        <v>52</v>
      </c>
      <c r="L17" s="175">
        <v>907</v>
      </c>
      <c r="M17" s="175">
        <v>2077</v>
      </c>
      <c r="N17" s="175">
        <v>87</v>
      </c>
      <c r="O17" s="176">
        <v>13750</v>
      </c>
      <c r="P17" s="161"/>
    </row>
    <row r="18" spans="1:16" ht="21" customHeight="1">
      <c r="A18" s="499"/>
      <c r="B18" s="178">
        <v>87</v>
      </c>
      <c r="C18" s="178">
        <v>295</v>
      </c>
      <c r="D18" s="178">
        <v>266</v>
      </c>
      <c r="E18" s="178">
        <v>61</v>
      </c>
      <c r="F18" s="178">
        <v>149</v>
      </c>
      <c r="G18" s="178">
        <v>8</v>
      </c>
      <c r="H18" s="179">
        <v>101</v>
      </c>
      <c r="I18" s="509"/>
      <c r="J18" s="341">
        <v>6</v>
      </c>
      <c r="K18" s="341">
        <v>2</v>
      </c>
      <c r="L18" s="178">
        <v>335</v>
      </c>
      <c r="M18" s="178">
        <v>164</v>
      </c>
      <c r="N18" s="178">
        <v>30</v>
      </c>
      <c r="O18" s="179">
        <v>1504</v>
      </c>
      <c r="P18" s="161"/>
    </row>
    <row r="19" spans="1:16" ht="21" customHeight="1">
      <c r="A19" s="498" t="s">
        <v>145</v>
      </c>
      <c r="B19" s="175">
        <v>383</v>
      </c>
      <c r="C19" s="342">
        <v>41</v>
      </c>
      <c r="D19" s="175">
        <v>830</v>
      </c>
      <c r="E19" s="175">
        <v>9450</v>
      </c>
      <c r="F19" s="175">
        <v>280</v>
      </c>
      <c r="G19" s="175">
        <v>52</v>
      </c>
      <c r="H19" s="176">
        <v>137</v>
      </c>
      <c r="I19" s="344">
        <v>24</v>
      </c>
      <c r="J19" s="502" t="s">
        <v>194</v>
      </c>
      <c r="K19" s="175">
        <v>9</v>
      </c>
      <c r="L19" s="175">
        <v>3166</v>
      </c>
      <c r="M19" s="175">
        <f>O19-N19-L19-K19-I19-H19-G19-F19-E19-D19-C19-B19</f>
        <v>3382</v>
      </c>
      <c r="N19" s="175">
        <v>240</v>
      </c>
      <c r="O19" s="176">
        <v>17994</v>
      </c>
      <c r="P19" s="161"/>
    </row>
    <row r="20" spans="1:16" ht="21" customHeight="1">
      <c r="A20" s="499"/>
      <c r="B20" s="178">
        <v>104</v>
      </c>
      <c r="C20" s="343">
        <v>0</v>
      </c>
      <c r="D20" s="178">
        <v>97</v>
      </c>
      <c r="E20" s="178">
        <v>959</v>
      </c>
      <c r="F20" s="178">
        <v>3</v>
      </c>
      <c r="G20" s="343">
        <v>0</v>
      </c>
      <c r="H20" s="179">
        <v>20</v>
      </c>
      <c r="I20" s="345">
        <v>1</v>
      </c>
      <c r="J20" s="503"/>
      <c r="K20" s="343">
        <v>0</v>
      </c>
      <c r="L20" s="178">
        <v>1024</v>
      </c>
      <c r="M20" s="178">
        <f>O20-N20-L20-H20-F20-E20-D20-B20</f>
        <v>595</v>
      </c>
      <c r="N20" s="178">
        <v>60</v>
      </c>
      <c r="O20" s="179">
        <v>2862</v>
      </c>
      <c r="P20" s="161"/>
    </row>
    <row r="21" spans="1:16" ht="21" customHeight="1">
      <c r="A21" s="498" t="s">
        <v>7</v>
      </c>
      <c r="B21" s="175">
        <v>4352</v>
      </c>
      <c r="C21" s="175">
        <v>119</v>
      </c>
      <c r="D21" s="175">
        <v>590</v>
      </c>
      <c r="E21" s="175">
        <v>468</v>
      </c>
      <c r="F21" s="175">
        <v>1221</v>
      </c>
      <c r="G21" s="175">
        <v>2202</v>
      </c>
      <c r="H21" s="176">
        <v>51</v>
      </c>
      <c r="I21" s="177">
        <v>69</v>
      </c>
      <c r="J21" s="175">
        <v>31</v>
      </c>
      <c r="K21" s="502" t="s">
        <v>194</v>
      </c>
      <c r="L21" s="175">
        <v>889</v>
      </c>
      <c r="M21" s="175">
        <f>O21-N21-L21-J21-I21-H21-G21-F21-E21-D21-C21-B21</f>
        <v>2360</v>
      </c>
      <c r="N21" s="175">
        <v>101</v>
      </c>
      <c r="O21" s="176">
        <v>12453</v>
      </c>
      <c r="P21" s="161"/>
    </row>
    <row r="22" spans="1:16" ht="21" customHeight="1">
      <c r="A22" s="499"/>
      <c r="B22" s="178">
        <v>379</v>
      </c>
      <c r="C22" s="341">
        <v>1</v>
      </c>
      <c r="D22" s="178">
        <v>72</v>
      </c>
      <c r="E22" s="178">
        <v>29</v>
      </c>
      <c r="F22" s="178">
        <v>188</v>
      </c>
      <c r="G22" s="178">
        <v>20</v>
      </c>
      <c r="H22" s="179">
        <v>10</v>
      </c>
      <c r="I22" s="346">
        <v>0</v>
      </c>
      <c r="J22" s="341">
        <v>2</v>
      </c>
      <c r="K22" s="503"/>
      <c r="L22" s="178">
        <v>251</v>
      </c>
      <c r="M22" s="178">
        <f>O22-N22-L22-J22-I22-H22-G22-F22-E22-D22-C22-B22</f>
        <v>237</v>
      </c>
      <c r="N22" s="178">
        <v>38</v>
      </c>
      <c r="O22" s="179">
        <v>1227</v>
      </c>
      <c r="P22" s="161"/>
    </row>
    <row r="23" spans="1:16" ht="21" customHeight="1">
      <c r="A23" s="496" t="s">
        <v>9</v>
      </c>
      <c r="B23" s="175">
        <v>5293</v>
      </c>
      <c r="C23" s="175">
        <v>679</v>
      </c>
      <c r="D23" s="175">
        <v>11782</v>
      </c>
      <c r="E23" s="175">
        <v>15240</v>
      </c>
      <c r="F23" s="175">
        <v>4528</v>
      </c>
      <c r="G23" s="175">
        <v>807</v>
      </c>
      <c r="H23" s="176">
        <v>1575</v>
      </c>
      <c r="I23" s="177">
        <v>634</v>
      </c>
      <c r="J23" s="175">
        <v>3665</v>
      </c>
      <c r="K23" s="175">
        <v>234</v>
      </c>
      <c r="L23" s="502" t="s">
        <v>194</v>
      </c>
      <c r="M23" s="175">
        <f>O23-N23-K23-J23-I23-H23-G23-F23-E23-D23-C23-B23</f>
        <v>129418</v>
      </c>
      <c r="N23" s="175">
        <v>18089</v>
      </c>
      <c r="O23" s="176">
        <v>191944</v>
      </c>
      <c r="P23" s="161"/>
    </row>
    <row r="24" spans="1:16" ht="21" customHeight="1">
      <c r="A24" s="504"/>
      <c r="B24" s="178">
        <v>242</v>
      </c>
      <c r="C24" s="178">
        <v>5</v>
      </c>
      <c r="D24" s="178">
        <v>410</v>
      </c>
      <c r="E24" s="178">
        <v>1265</v>
      </c>
      <c r="F24" s="178">
        <v>85</v>
      </c>
      <c r="G24" s="178">
        <v>4</v>
      </c>
      <c r="H24" s="179">
        <v>34</v>
      </c>
      <c r="I24" s="180">
        <v>1</v>
      </c>
      <c r="J24" s="341">
        <v>282</v>
      </c>
      <c r="K24" s="178">
        <v>1</v>
      </c>
      <c r="L24" s="503"/>
      <c r="M24" s="178">
        <f>O24-N24-J24-I24-G24-H24-F24-E24-D24-C24-B24</f>
        <v>13701</v>
      </c>
      <c r="N24" s="178">
        <v>2364</v>
      </c>
      <c r="O24" s="179">
        <v>18393</v>
      </c>
      <c r="P24" s="161"/>
    </row>
    <row r="25" spans="1:16" ht="21" customHeight="1">
      <c r="A25" s="500" t="s">
        <v>407</v>
      </c>
      <c r="B25" s="175">
        <f>B29-B27-B23-B19-B17-B15-B13-B11-B9-B7-B5-B21</f>
        <v>13456</v>
      </c>
      <c r="C25" s="175">
        <f>C29-C27-C23-C21-C19-C17-C15-C13-C11-C9-C7-C3</f>
        <v>3875</v>
      </c>
      <c r="D25" s="175">
        <f>D29-D27-D23-D21-D19-D17-D15-D13-D9-D5-D3-D11</f>
        <v>20701</v>
      </c>
      <c r="E25" s="175">
        <f>E29-E27-E23-E21-E19-E17-E15-E13-E11-E5-E7-E3</f>
        <v>25710</v>
      </c>
      <c r="F25" s="175">
        <f>F29-F27-F23-F21-F19-F17-F15-F13-F9-F7-F5-F3</f>
        <v>8274</v>
      </c>
      <c r="G25" s="175">
        <f>G29-G27-G23-G21-G19-G17-G15-G11-G9-G7-G5-G3</f>
        <v>4850</v>
      </c>
      <c r="H25" s="176">
        <f>H29-H27-H23-H21-H19-H17-H13-H11-H9-H5-H7-H3</f>
        <v>2365</v>
      </c>
      <c r="I25" s="177">
        <f>I29-I27-I23-I21-I19-I15-I13-I11-I9-I7-I5-I3</f>
        <v>2618</v>
      </c>
      <c r="J25" s="175">
        <f>J29-J27-J23-J21-J17-J15-J13-J11-J9-J7-J5-J3</f>
        <v>6863</v>
      </c>
      <c r="K25" s="175">
        <f>K29-K27-K23-K19-K17-K15-K13-K11-K9-K7-K5-K3</f>
        <v>3214</v>
      </c>
      <c r="L25" s="175">
        <f>L29-L27-L21-L19-L17-L15-L13-L11-L9-L7-L5-L3</f>
        <v>284477</v>
      </c>
      <c r="M25" s="502" t="s">
        <v>194</v>
      </c>
      <c r="N25" s="175">
        <f>N29-N3-N5-N7-N9-N11-N13-N15-N17-N19-N21-N23</f>
        <v>56653</v>
      </c>
      <c r="O25" s="176">
        <f>B25+C25+D25+E25+F25+G25+H25+I25+J25+K25+L25+N25</f>
        <v>433056</v>
      </c>
      <c r="P25" s="161"/>
    </row>
    <row r="26" spans="1:16" ht="21" customHeight="1">
      <c r="A26" s="501"/>
      <c r="B26" s="178">
        <f>B30-B28-B24-B20-B18-B16-B14-B12-B10-B8-B6-B22</f>
        <v>1992</v>
      </c>
      <c r="C26" s="178">
        <f>C30-C24-C22-C18-C16-C14-C12-C10-C8-C4</f>
        <v>62</v>
      </c>
      <c r="D26" s="178">
        <f>D30-D28-D24-D22-D20-D18-D16-D14-D10-D6-D4-D12</f>
        <v>1616</v>
      </c>
      <c r="E26" s="178">
        <f>E30-E28-E24-E22-E20-E18-E16-E14-E12-E6-E8-E4</f>
        <v>2145</v>
      </c>
      <c r="F26" s="178">
        <f>F30-F28-F24-F22-F20-F18-F16-F14-F10-F8-F6-F4</f>
        <v>503</v>
      </c>
      <c r="G26" s="181">
        <f>G30-G28-G24-G22-G18-G16-G12-G10-G8-G6-G4</f>
        <v>113</v>
      </c>
      <c r="H26" s="179">
        <f>H30-H28-H24-H22-H20-H18-H14-H12-H10-H6-H8-H4</f>
        <v>336</v>
      </c>
      <c r="I26" s="180">
        <f>I30-I24-I22-I16-I14-I12-I10-I8-I6-I4</f>
        <v>18</v>
      </c>
      <c r="J26" s="178">
        <f>J30-J28-J24-J22-J18-J16-J14-J12-J10-J8-J6-J4</f>
        <v>496</v>
      </c>
      <c r="K26" s="178">
        <f>K30-K28-K18-K16-K14-K12-K8-K4</f>
        <v>41</v>
      </c>
      <c r="L26" s="178">
        <f>L30-L28-L22-L20-L18-L16-L14-L12-L10-L8-L6-L4</f>
        <v>43992</v>
      </c>
      <c r="M26" s="503"/>
      <c r="N26" s="178">
        <f>N30-N4-N6-N8-N10-N12-N14-N16-N18-N20-N22-N24</f>
        <v>5754</v>
      </c>
      <c r="O26" s="179">
        <f>B26+C26+D26+E26+F26+G26+H26+I26+J26+K26+L26+N26</f>
        <v>57068</v>
      </c>
      <c r="P26" s="161"/>
    </row>
    <row r="27" spans="1:16" ht="21" customHeight="1">
      <c r="A27" s="496" t="s">
        <v>295</v>
      </c>
      <c r="B27" s="175">
        <v>1243</v>
      </c>
      <c r="C27" s="175">
        <v>137</v>
      </c>
      <c r="D27" s="175">
        <v>2100</v>
      </c>
      <c r="E27" s="175">
        <v>3585</v>
      </c>
      <c r="F27" s="175">
        <v>895</v>
      </c>
      <c r="G27" s="175">
        <v>224</v>
      </c>
      <c r="H27" s="176">
        <v>243</v>
      </c>
      <c r="I27" s="177">
        <v>106</v>
      </c>
      <c r="J27" s="175">
        <v>350</v>
      </c>
      <c r="K27" s="175">
        <v>169</v>
      </c>
      <c r="L27" s="175">
        <v>73989</v>
      </c>
      <c r="M27" s="175">
        <f>O27-B27-C27-D27-E27-F27-G27-H27-I27-J27-K27-L27</f>
        <v>67450</v>
      </c>
      <c r="N27" s="502" t="s">
        <v>194</v>
      </c>
      <c r="O27" s="176">
        <v>150491</v>
      </c>
      <c r="P27" s="161"/>
    </row>
    <row r="28" spans="1:16" ht="21" customHeight="1">
      <c r="A28" s="504"/>
      <c r="B28" s="178">
        <v>277</v>
      </c>
      <c r="C28" s="343">
        <v>2</v>
      </c>
      <c r="D28" s="178">
        <v>129</v>
      </c>
      <c r="E28" s="178">
        <v>715</v>
      </c>
      <c r="F28" s="178">
        <v>13</v>
      </c>
      <c r="G28" s="178">
        <v>4</v>
      </c>
      <c r="H28" s="179">
        <v>38</v>
      </c>
      <c r="I28" s="345">
        <v>2</v>
      </c>
      <c r="J28" s="341">
        <v>106</v>
      </c>
      <c r="K28" s="178">
        <v>0</v>
      </c>
      <c r="L28" s="178">
        <v>16704</v>
      </c>
      <c r="M28" s="178">
        <f>O28-B28-D28-E28-F28-G28-H28-J28-K28-L28</f>
        <v>7499</v>
      </c>
      <c r="N28" s="503"/>
      <c r="O28" s="179">
        <v>25485</v>
      </c>
      <c r="P28" s="161"/>
    </row>
    <row r="29" spans="1:16" ht="21" customHeight="1">
      <c r="A29" s="496" t="s">
        <v>10</v>
      </c>
      <c r="B29" s="175">
        <v>46058</v>
      </c>
      <c r="C29" s="175">
        <v>16380</v>
      </c>
      <c r="D29" s="175">
        <v>66914</v>
      </c>
      <c r="E29" s="175">
        <v>86855</v>
      </c>
      <c r="F29" s="175">
        <v>53131</v>
      </c>
      <c r="G29" s="175">
        <v>25337</v>
      </c>
      <c r="H29" s="176">
        <v>12466</v>
      </c>
      <c r="I29" s="177">
        <v>11341</v>
      </c>
      <c r="J29" s="175">
        <v>20064</v>
      </c>
      <c r="K29" s="175">
        <v>10700</v>
      </c>
      <c r="L29" s="175">
        <v>400038</v>
      </c>
      <c r="M29" s="175">
        <f>M3+M5+M7+M9+M11+M13+M15+M19+M21+M23+M27</f>
        <v>244480</v>
      </c>
      <c r="N29" s="175">
        <v>79274</v>
      </c>
      <c r="O29" s="505" t="s">
        <v>194</v>
      </c>
      <c r="P29" s="161"/>
    </row>
    <row r="30" spans="1:16" ht="21" customHeight="1" thickBot="1">
      <c r="A30" s="497"/>
      <c r="B30" s="347">
        <v>5726</v>
      </c>
      <c r="C30" s="347">
        <v>856</v>
      </c>
      <c r="D30" s="347">
        <v>4388</v>
      </c>
      <c r="E30" s="347">
        <v>6691</v>
      </c>
      <c r="F30" s="347">
        <v>2899</v>
      </c>
      <c r="G30" s="347">
        <v>952</v>
      </c>
      <c r="H30" s="348">
        <v>2126</v>
      </c>
      <c r="I30" s="349">
        <v>358</v>
      </c>
      <c r="J30" s="347">
        <v>1478</v>
      </c>
      <c r="K30" s="347">
        <v>199</v>
      </c>
      <c r="L30" s="347">
        <v>72140</v>
      </c>
      <c r="M30" s="181">
        <f>M4+M6+M8+M10+M12+M14+M16+M20+M22+M24+M28</f>
        <v>27898</v>
      </c>
      <c r="N30" s="347">
        <v>9394</v>
      </c>
      <c r="O30" s="507"/>
      <c r="P30" s="161"/>
    </row>
    <row r="31" spans="1:15" ht="21" customHeight="1">
      <c r="A31" s="161"/>
      <c r="B31" s="350" t="s">
        <v>284</v>
      </c>
      <c r="C31" s="350"/>
      <c r="D31" s="350"/>
      <c r="E31" s="350"/>
      <c r="F31" s="350"/>
      <c r="G31" s="350"/>
      <c r="H31" s="350"/>
      <c r="I31" s="350"/>
      <c r="J31" s="161"/>
      <c r="K31" s="161"/>
      <c r="L31" s="161"/>
      <c r="M31" s="351"/>
      <c r="N31" s="161"/>
      <c r="O31" s="131"/>
    </row>
    <row r="32" spans="1:15" ht="21" customHeight="1">
      <c r="A32" s="161"/>
      <c r="B32" s="352" t="s">
        <v>207</v>
      </c>
      <c r="C32" s="352"/>
      <c r="D32" s="352"/>
      <c r="E32" s="352"/>
      <c r="F32" s="352"/>
      <c r="G32" s="352"/>
      <c r="H32" s="352"/>
      <c r="I32" s="352"/>
      <c r="J32" s="161"/>
      <c r="K32" s="161"/>
      <c r="L32" s="161"/>
      <c r="M32" s="161"/>
      <c r="N32" s="161"/>
      <c r="O32" s="131"/>
    </row>
    <row r="33" spans="1:15" ht="18.7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</row>
    <row r="34" spans="1:15" ht="18.75" customHeight="1">
      <c r="A34" s="161"/>
      <c r="B34" s="494"/>
      <c r="C34" s="494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2:3" ht="18.75" customHeight="1">
      <c r="B35" s="495"/>
      <c r="C35" s="495"/>
    </row>
  </sheetData>
  <sheetProtection/>
  <mergeCells count="30"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B34:C34"/>
    <mergeCell ref="B35:C35"/>
    <mergeCell ref="A29:A30"/>
    <mergeCell ref="A17:A18"/>
    <mergeCell ref="A25:A26"/>
    <mergeCell ref="D7:D8"/>
    <mergeCell ref="A11:A12"/>
    <mergeCell ref="A9:A10"/>
    <mergeCell ref="A27:A28"/>
    <mergeCell ref="A21:A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view="pageBreakPreview" zoomScale="80" zoomScaleNormal="80" zoomScaleSheetLayoutView="80" zoomScalePageLayoutView="40" workbookViewId="0" topLeftCell="A1">
      <selection activeCell="N5" sqref="N5"/>
    </sheetView>
  </sheetViews>
  <sheetFormatPr defaultColWidth="8.796875" defaultRowHeight="22.5" customHeight="1"/>
  <cols>
    <col min="1" max="2" width="10" style="3" customWidth="1"/>
    <col min="3" max="4" width="8.8984375" style="3" customWidth="1"/>
    <col min="5" max="5" width="10" style="3" customWidth="1"/>
    <col min="6" max="7" width="8.8984375" style="3" customWidth="1"/>
    <col min="8" max="8" width="10.09765625" style="3" customWidth="1"/>
    <col min="9" max="9" width="9.59765625" style="3" customWidth="1"/>
    <col min="10" max="11" width="8.8984375" style="3" customWidth="1"/>
    <col min="12" max="13" width="8.69921875" style="3" customWidth="1"/>
    <col min="14" max="14" width="12" style="3" customWidth="1"/>
    <col min="15" max="16" width="10.09765625" style="3" customWidth="1"/>
    <col min="17" max="17" width="10.59765625" style="3" customWidth="1"/>
    <col min="18" max="19" width="8.69921875" style="3" customWidth="1"/>
    <col min="20" max="20" width="9.59765625" style="3" customWidth="1"/>
    <col min="21" max="21" width="9.3984375" style="3" customWidth="1"/>
    <col min="22" max="22" width="10.3984375" style="3" customWidth="1"/>
    <col min="23" max="23" width="11.69921875" style="3" bestFit="1" customWidth="1"/>
    <col min="24" max="16384" width="9.09765625" style="3" customWidth="1"/>
  </cols>
  <sheetData>
    <row r="1" s="8" customFormat="1" ht="21.75" customHeight="1">
      <c r="A1" s="64" t="s">
        <v>208</v>
      </c>
    </row>
    <row r="2" spans="1:21" ht="21.75" customHeight="1" thickBot="1">
      <c r="A2" s="54" t="s">
        <v>209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3" t="s">
        <v>369</v>
      </c>
      <c r="T2" s="572"/>
      <c r="U2" s="131"/>
    </row>
    <row r="3" spans="1:23" s="9" customFormat="1" ht="55.5" customHeight="1">
      <c r="A3" s="23"/>
      <c r="B3" s="164" t="s">
        <v>210</v>
      </c>
      <c r="C3" s="164" t="s">
        <v>353</v>
      </c>
      <c r="D3" s="164" t="s">
        <v>211</v>
      </c>
      <c r="E3" s="164" t="s">
        <v>212</v>
      </c>
      <c r="F3" s="164" t="s">
        <v>213</v>
      </c>
      <c r="G3" s="164" t="s">
        <v>151</v>
      </c>
      <c r="H3" s="164" t="s">
        <v>152</v>
      </c>
      <c r="I3" s="163" t="s">
        <v>214</v>
      </c>
      <c r="J3" s="163" t="s">
        <v>215</v>
      </c>
      <c r="K3" s="165" t="s">
        <v>216</v>
      </c>
      <c r="L3" s="165" t="s">
        <v>217</v>
      </c>
      <c r="M3" s="166" t="s">
        <v>218</v>
      </c>
      <c r="N3" s="163" t="s">
        <v>282</v>
      </c>
      <c r="O3" s="163" t="s">
        <v>354</v>
      </c>
      <c r="P3" s="163" t="s">
        <v>355</v>
      </c>
      <c r="Q3" s="163" t="s">
        <v>356</v>
      </c>
      <c r="R3" s="163" t="s">
        <v>357</v>
      </c>
      <c r="S3" s="163" t="s">
        <v>219</v>
      </c>
      <c r="T3" s="163" t="s">
        <v>350</v>
      </c>
      <c r="U3" s="165" t="s">
        <v>220</v>
      </c>
      <c r="V3" s="167" t="s">
        <v>351</v>
      </c>
      <c r="W3" s="168" t="s">
        <v>307</v>
      </c>
    </row>
    <row r="4" spans="1:23" ht="21.75" customHeight="1">
      <c r="A4" s="24" t="s">
        <v>195</v>
      </c>
      <c r="B4" s="353">
        <v>191309</v>
      </c>
      <c r="C4" s="353">
        <v>2403</v>
      </c>
      <c r="D4" s="353">
        <v>74</v>
      </c>
      <c r="E4" s="353">
        <v>7</v>
      </c>
      <c r="F4" s="353">
        <v>30</v>
      </c>
      <c r="G4" s="353">
        <v>11549</v>
      </c>
      <c r="H4" s="353">
        <v>60972</v>
      </c>
      <c r="I4" s="353">
        <v>906</v>
      </c>
      <c r="J4" s="353">
        <v>2892</v>
      </c>
      <c r="K4" s="354">
        <v>8860</v>
      </c>
      <c r="L4" s="354">
        <v>26449</v>
      </c>
      <c r="M4" s="355">
        <v>3874</v>
      </c>
      <c r="N4" s="354">
        <v>2965</v>
      </c>
      <c r="O4" s="353">
        <v>7017</v>
      </c>
      <c r="P4" s="353">
        <v>9426</v>
      </c>
      <c r="Q4" s="353">
        <v>5771</v>
      </c>
      <c r="R4" s="353">
        <v>8020</v>
      </c>
      <c r="S4" s="353">
        <v>19182</v>
      </c>
      <c r="T4" s="353">
        <v>914</v>
      </c>
      <c r="U4" s="354">
        <v>10459</v>
      </c>
      <c r="V4" s="353">
        <v>4083</v>
      </c>
      <c r="W4" s="354">
        <v>5456</v>
      </c>
    </row>
    <row r="5" spans="1:23" ht="21.75" customHeight="1">
      <c r="A5" s="26" t="s">
        <v>61</v>
      </c>
      <c r="B5" s="356">
        <v>37836</v>
      </c>
      <c r="C5" s="356">
        <v>1269</v>
      </c>
      <c r="D5" s="357">
        <v>0</v>
      </c>
      <c r="E5" s="356">
        <v>117</v>
      </c>
      <c r="F5" s="356">
        <v>5</v>
      </c>
      <c r="G5" s="356">
        <v>2162</v>
      </c>
      <c r="H5" s="356">
        <v>15630</v>
      </c>
      <c r="I5" s="356">
        <v>175</v>
      </c>
      <c r="J5" s="356">
        <v>296</v>
      </c>
      <c r="K5" s="358">
        <v>1624</v>
      </c>
      <c r="L5" s="358">
        <v>4430</v>
      </c>
      <c r="M5" s="359">
        <v>433</v>
      </c>
      <c r="N5" s="356">
        <v>310</v>
      </c>
      <c r="O5" s="356">
        <v>816</v>
      </c>
      <c r="P5" s="356">
        <v>1552</v>
      </c>
      <c r="Q5" s="356">
        <v>991</v>
      </c>
      <c r="R5" s="356">
        <v>1058</v>
      </c>
      <c r="S5" s="356">
        <v>3126</v>
      </c>
      <c r="T5" s="356">
        <v>238</v>
      </c>
      <c r="U5" s="358">
        <v>1952</v>
      </c>
      <c r="V5" s="356">
        <v>628</v>
      </c>
      <c r="W5" s="358">
        <v>1024</v>
      </c>
    </row>
    <row r="6" spans="1:23" ht="21.75" customHeight="1">
      <c r="A6" s="26" t="s">
        <v>196</v>
      </c>
      <c r="B6" s="356">
        <v>75388</v>
      </c>
      <c r="C6" s="356">
        <v>800</v>
      </c>
      <c r="D6" s="357">
        <v>2</v>
      </c>
      <c r="E6" s="356">
        <v>0</v>
      </c>
      <c r="F6" s="356">
        <v>3</v>
      </c>
      <c r="G6" s="356">
        <v>3175</v>
      </c>
      <c r="H6" s="356">
        <v>29874</v>
      </c>
      <c r="I6" s="356">
        <v>219</v>
      </c>
      <c r="J6" s="356">
        <v>1747</v>
      </c>
      <c r="K6" s="358">
        <v>3022</v>
      </c>
      <c r="L6" s="358">
        <v>8710</v>
      </c>
      <c r="M6" s="359">
        <v>1159</v>
      </c>
      <c r="N6" s="356">
        <v>1041</v>
      </c>
      <c r="O6" s="356">
        <v>2302</v>
      </c>
      <c r="P6" s="356">
        <v>3801</v>
      </c>
      <c r="Q6" s="356">
        <v>1775</v>
      </c>
      <c r="R6" s="356">
        <v>3064</v>
      </c>
      <c r="S6" s="356">
        <v>6689</v>
      </c>
      <c r="T6" s="356">
        <v>271</v>
      </c>
      <c r="U6" s="358">
        <v>3991</v>
      </c>
      <c r="V6" s="356">
        <v>1378</v>
      </c>
      <c r="W6" s="358">
        <v>2365</v>
      </c>
    </row>
    <row r="7" spans="1:23" ht="21.75" customHeight="1">
      <c r="A7" s="26" t="s">
        <v>197</v>
      </c>
      <c r="B7" s="356">
        <v>209375</v>
      </c>
      <c r="C7" s="356">
        <v>3249</v>
      </c>
      <c r="D7" s="357">
        <v>199</v>
      </c>
      <c r="E7" s="356">
        <v>23</v>
      </c>
      <c r="F7" s="356">
        <v>44</v>
      </c>
      <c r="G7" s="356">
        <v>9915</v>
      </c>
      <c r="H7" s="356">
        <v>82430</v>
      </c>
      <c r="I7" s="356">
        <v>490</v>
      </c>
      <c r="J7" s="356">
        <v>2826</v>
      </c>
      <c r="K7" s="358">
        <v>9250</v>
      </c>
      <c r="L7" s="358">
        <v>22675</v>
      </c>
      <c r="M7" s="359">
        <v>2433</v>
      </c>
      <c r="N7" s="356">
        <v>2450</v>
      </c>
      <c r="O7" s="356">
        <v>6668</v>
      </c>
      <c r="P7" s="356">
        <v>9910</v>
      </c>
      <c r="Q7" s="356">
        <v>6026</v>
      </c>
      <c r="R7" s="356">
        <v>8085</v>
      </c>
      <c r="S7" s="356">
        <v>18833</v>
      </c>
      <c r="T7" s="356">
        <v>1394</v>
      </c>
      <c r="U7" s="358">
        <v>12092</v>
      </c>
      <c r="V7" s="356">
        <v>3459</v>
      </c>
      <c r="W7" s="358">
        <v>6924</v>
      </c>
    </row>
    <row r="8" spans="1:23" ht="21.75" customHeight="1">
      <c r="A8" s="26" t="s">
        <v>198</v>
      </c>
      <c r="B8" s="356">
        <v>89423</v>
      </c>
      <c r="C8" s="356">
        <v>1938</v>
      </c>
      <c r="D8" s="356">
        <v>4</v>
      </c>
      <c r="E8" s="356">
        <v>6</v>
      </c>
      <c r="F8" s="356">
        <v>29</v>
      </c>
      <c r="G8" s="356">
        <v>4105</v>
      </c>
      <c r="H8" s="356">
        <v>32727</v>
      </c>
      <c r="I8" s="356">
        <v>248</v>
      </c>
      <c r="J8" s="356">
        <v>1536</v>
      </c>
      <c r="K8" s="358">
        <v>4124</v>
      </c>
      <c r="L8" s="358">
        <v>10857</v>
      </c>
      <c r="M8" s="359">
        <v>1351</v>
      </c>
      <c r="N8" s="356">
        <v>1191</v>
      </c>
      <c r="O8" s="356">
        <v>2945</v>
      </c>
      <c r="P8" s="356">
        <v>4120</v>
      </c>
      <c r="Q8" s="356">
        <v>2281</v>
      </c>
      <c r="R8" s="356">
        <v>3616</v>
      </c>
      <c r="S8" s="356">
        <v>8616</v>
      </c>
      <c r="T8" s="356">
        <v>597</v>
      </c>
      <c r="U8" s="358">
        <v>4592</v>
      </c>
      <c r="V8" s="356">
        <v>1933</v>
      </c>
      <c r="W8" s="358">
        <v>2607</v>
      </c>
    </row>
    <row r="9" spans="1:23" ht="21.75" customHeight="1">
      <c r="A9" s="26" t="s">
        <v>199</v>
      </c>
      <c r="B9" s="356">
        <v>86780</v>
      </c>
      <c r="C9" s="356">
        <v>3247</v>
      </c>
      <c r="D9" s="356">
        <v>2</v>
      </c>
      <c r="E9" s="356">
        <v>763</v>
      </c>
      <c r="F9" s="356">
        <v>18</v>
      </c>
      <c r="G9" s="356">
        <v>5643</v>
      </c>
      <c r="H9" s="356">
        <v>32549</v>
      </c>
      <c r="I9" s="356">
        <v>209</v>
      </c>
      <c r="J9" s="356">
        <v>593</v>
      </c>
      <c r="K9" s="358">
        <v>3221</v>
      </c>
      <c r="L9" s="358">
        <v>10996</v>
      </c>
      <c r="M9" s="359">
        <v>1150</v>
      </c>
      <c r="N9" s="356">
        <v>795</v>
      </c>
      <c r="O9" s="356">
        <v>1749</v>
      </c>
      <c r="P9" s="356">
        <v>3660</v>
      </c>
      <c r="Q9" s="356">
        <v>2516</v>
      </c>
      <c r="R9" s="356">
        <v>2860</v>
      </c>
      <c r="S9" s="356">
        <v>8247</v>
      </c>
      <c r="T9" s="356">
        <v>797</v>
      </c>
      <c r="U9" s="358">
        <v>3811</v>
      </c>
      <c r="V9" s="356">
        <v>1586</v>
      </c>
      <c r="W9" s="358">
        <v>2368</v>
      </c>
    </row>
    <row r="10" spans="1:23" ht="21.75" customHeight="1">
      <c r="A10" s="26" t="s">
        <v>200</v>
      </c>
      <c r="B10" s="356">
        <v>36166</v>
      </c>
      <c r="C10" s="356">
        <v>265</v>
      </c>
      <c r="D10" s="360">
        <v>4</v>
      </c>
      <c r="E10" s="360">
        <v>0</v>
      </c>
      <c r="F10" s="356">
        <v>3</v>
      </c>
      <c r="G10" s="356">
        <v>1685</v>
      </c>
      <c r="H10" s="356">
        <v>14315</v>
      </c>
      <c r="I10" s="356">
        <v>82</v>
      </c>
      <c r="J10" s="356">
        <v>806</v>
      </c>
      <c r="K10" s="358">
        <v>1856</v>
      </c>
      <c r="L10" s="358">
        <v>4377</v>
      </c>
      <c r="M10" s="359">
        <v>634</v>
      </c>
      <c r="N10" s="356">
        <v>480</v>
      </c>
      <c r="O10" s="356">
        <v>1285</v>
      </c>
      <c r="P10" s="356">
        <v>1792</v>
      </c>
      <c r="Q10" s="356">
        <v>849</v>
      </c>
      <c r="R10" s="356">
        <v>1298</v>
      </c>
      <c r="S10" s="356">
        <v>3101</v>
      </c>
      <c r="T10" s="356">
        <v>175</v>
      </c>
      <c r="U10" s="358">
        <v>1948</v>
      </c>
      <c r="V10" s="356">
        <v>690</v>
      </c>
      <c r="W10" s="358">
        <v>521</v>
      </c>
    </row>
    <row r="11" spans="1:23" ht="21.75" customHeight="1">
      <c r="A11" s="26" t="s">
        <v>201</v>
      </c>
      <c r="B11" s="356">
        <v>23839</v>
      </c>
      <c r="C11" s="356">
        <v>195</v>
      </c>
      <c r="D11" s="360" t="s">
        <v>343</v>
      </c>
      <c r="E11" s="356">
        <v>10</v>
      </c>
      <c r="F11" s="356">
        <v>1</v>
      </c>
      <c r="G11" s="356">
        <v>1162</v>
      </c>
      <c r="H11" s="356">
        <v>10668</v>
      </c>
      <c r="I11" s="356">
        <v>50</v>
      </c>
      <c r="J11" s="356">
        <v>274</v>
      </c>
      <c r="K11" s="358">
        <v>1231</v>
      </c>
      <c r="L11" s="358">
        <v>2593</v>
      </c>
      <c r="M11" s="359">
        <v>286</v>
      </c>
      <c r="N11" s="356">
        <v>266</v>
      </c>
      <c r="O11" s="356">
        <v>580</v>
      </c>
      <c r="P11" s="356">
        <v>994</v>
      </c>
      <c r="Q11" s="356">
        <v>588</v>
      </c>
      <c r="R11" s="356">
        <v>729</v>
      </c>
      <c r="S11" s="356">
        <v>1946</v>
      </c>
      <c r="T11" s="356">
        <v>86</v>
      </c>
      <c r="U11" s="358">
        <v>1154</v>
      </c>
      <c r="V11" s="356">
        <v>343</v>
      </c>
      <c r="W11" s="358">
        <v>683</v>
      </c>
    </row>
    <row r="12" spans="1:23" ht="21.75" customHeight="1">
      <c r="A12" s="26" t="s">
        <v>202</v>
      </c>
      <c r="B12" s="356">
        <v>31417</v>
      </c>
      <c r="C12" s="356">
        <v>494</v>
      </c>
      <c r="D12" s="356">
        <v>3</v>
      </c>
      <c r="E12" s="360">
        <v>2</v>
      </c>
      <c r="F12" s="356">
        <v>2</v>
      </c>
      <c r="G12" s="356">
        <v>1516</v>
      </c>
      <c r="H12" s="356">
        <v>10734</v>
      </c>
      <c r="I12" s="356">
        <v>96</v>
      </c>
      <c r="J12" s="356">
        <v>535</v>
      </c>
      <c r="K12" s="358">
        <v>1659</v>
      </c>
      <c r="L12" s="358">
        <v>3809</v>
      </c>
      <c r="M12" s="359">
        <v>381</v>
      </c>
      <c r="N12" s="356">
        <v>377</v>
      </c>
      <c r="O12" s="356">
        <v>1130</v>
      </c>
      <c r="P12" s="356">
        <v>1454</v>
      </c>
      <c r="Q12" s="356">
        <v>844</v>
      </c>
      <c r="R12" s="356">
        <v>1434</v>
      </c>
      <c r="S12" s="356">
        <v>3101</v>
      </c>
      <c r="T12" s="356">
        <v>188</v>
      </c>
      <c r="U12" s="358">
        <v>1810</v>
      </c>
      <c r="V12" s="356">
        <v>952</v>
      </c>
      <c r="W12" s="358">
        <v>896</v>
      </c>
    </row>
    <row r="13" spans="1:23" ht="21.75" customHeight="1" thickBot="1">
      <c r="A13" s="25" t="s">
        <v>203</v>
      </c>
      <c r="B13" s="361">
        <v>21718</v>
      </c>
      <c r="C13" s="361">
        <v>689</v>
      </c>
      <c r="D13" s="361">
        <v>3</v>
      </c>
      <c r="E13" s="361">
        <v>3</v>
      </c>
      <c r="F13" s="361">
        <v>5</v>
      </c>
      <c r="G13" s="361">
        <v>1227</v>
      </c>
      <c r="H13" s="361">
        <v>8630</v>
      </c>
      <c r="I13" s="361">
        <v>97</v>
      </c>
      <c r="J13" s="361">
        <v>218</v>
      </c>
      <c r="K13" s="362">
        <v>754</v>
      </c>
      <c r="L13" s="362">
        <v>2550</v>
      </c>
      <c r="M13" s="363">
        <v>318</v>
      </c>
      <c r="N13" s="361">
        <v>216</v>
      </c>
      <c r="O13" s="361">
        <v>545</v>
      </c>
      <c r="P13" s="361">
        <v>853</v>
      </c>
      <c r="Q13" s="361">
        <v>679</v>
      </c>
      <c r="R13" s="361">
        <v>754</v>
      </c>
      <c r="S13" s="361">
        <v>2128</v>
      </c>
      <c r="T13" s="361">
        <v>180</v>
      </c>
      <c r="U13" s="362">
        <v>957</v>
      </c>
      <c r="V13" s="361">
        <v>535</v>
      </c>
      <c r="W13" s="362">
        <v>377</v>
      </c>
    </row>
    <row r="14" spans="1:12" ht="21.75" customHeight="1">
      <c r="A14" s="133"/>
      <c r="B14" s="134"/>
      <c r="J14" s="18"/>
      <c r="L14" s="132"/>
    </row>
    <row r="15" spans="1:21" ht="21.75" customHeight="1" thickBot="1">
      <c r="A15" s="93" t="s">
        <v>221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3" t="s">
        <v>408</v>
      </c>
      <c r="Q15" s="96"/>
      <c r="R15" s="96"/>
      <c r="T15" s="95"/>
      <c r="U15" s="172"/>
    </row>
    <row r="16" spans="1:21" s="9" customFormat="1" ht="55.5" customHeight="1">
      <c r="A16" s="97"/>
      <c r="B16" s="98" t="s">
        <v>210</v>
      </c>
      <c r="C16" s="114" t="s">
        <v>222</v>
      </c>
      <c r="D16" s="115" t="s">
        <v>150</v>
      </c>
      <c r="E16" s="115" t="s">
        <v>223</v>
      </c>
      <c r="F16" s="115" t="s">
        <v>151</v>
      </c>
      <c r="G16" s="115" t="s">
        <v>152</v>
      </c>
      <c r="H16" s="115" t="s">
        <v>214</v>
      </c>
      <c r="I16" s="114" t="s">
        <v>215</v>
      </c>
      <c r="J16" s="115" t="s">
        <v>216</v>
      </c>
      <c r="K16" s="155" t="s">
        <v>217</v>
      </c>
      <c r="L16" s="155" t="s">
        <v>218</v>
      </c>
      <c r="M16" s="157" t="s">
        <v>224</v>
      </c>
      <c r="N16" s="114" t="s">
        <v>358</v>
      </c>
      <c r="O16" s="114" t="s">
        <v>352</v>
      </c>
      <c r="P16" s="114" t="s">
        <v>359</v>
      </c>
      <c r="Q16" s="114" t="s">
        <v>360</v>
      </c>
      <c r="R16" s="115" t="s">
        <v>225</v>
      </c>
      <c r="S16" s="114" t="s">
        <v>350</v>
      </c>
      <c r="T16" s="155" t="s">
        <v>226</v>
      </c>
      <c r="U16" s="231"/>
    </row>
    <row r="17" spans="1:21" ht="21.75" customHeight="1">
      <c r="A17" s="99" t="s">
        <v>195</v>
      </c>
      <c r="B17" s="285">
        <v>13929</v>
      </c>
      <c r="C17" s="286">
        <v>34</v>
      </c>
      <c r="D17" s="287" t="s">
        <v>281</v>
      </c>
      <c r="E17" s="286">
        <v>7</v>
      </c>
      <c r="F17" s="286">
        <v>1403</v>
      </c>
      <c r="G17" s="286">
        <v>1529</v>
      </c>
      <c r="H17" s="286">
        <v>9</v>
      </c>
      <c r="I17" s="286">
        <v>96</v>
      </c>
      <c r="J17" s="288">
        <v>209</v>
      </c>
      <c r="K17" s="289">
        <v>3584</v>
      </c>
      <c r="L17" s="289">
        <v>272</v>
      </c>
      <c r="M17" s="290">
        <v>745</v>
      </c>
      <c r="N17" s="286">
        <v>636</v>
      </c>
      <c r="O17" s="286">
        <v>1669</v>
      </c>
      <c r="P17" s="288">
        <v>1239</v>
      </c>
      <c r="Q17" s="288">
        <v>539</v>
      </c>
      <c r="R17" s="288">
        <v>960</v>
      </c>
      <c r="S17" s="288">
        <v>69</v>
      </c>
      <c r="T17" s="289">
        <v>929</v>
      </c>
      <c r="U17" s="232"/>
    </row>
    <row r="18" spans="1:21" ht="21.75" customHeight="1">
      <c r="A18" s="100" t="s">
        <v>61</v>
      </c>
      <c r="B18" s="291">
        <v>3099</v>
      </c>
      <c r="C18" s="286">
        <v>7</v>
      </c>
      <c r="D18" s="286">
        <v>1</v>
      </c>
      <c r="E18" s="286">
        <v>2</v>
      </c>
      <c r="F18" s="286">
        <v>326</v>
      </c>
      <c r="G18" s="286">
        <v>624</v>
      </c>
      <c r="H18" s="286">
        <v>9</v>
      </c>
      <c r="I18" s="286">
        <v>5</v>
      </c>
      <c r="J18" s="286">
        <v>74</v>
      </c>
      <c r="K18" s="292">
        <v>740</v>
      </c>
      <c r="L18" s="292">
        <v>52</v>
      </c>
      <c r="M18" s="290">
        <v>132</v>
      </c>
      <c r="N18" s="286">
        <v>99</v>
      </c>
      <c r="O18" s="286">
        <v>291</v>
      </c>
      <c r="P18" s="286">
        <v>218</v>
      </c>
      <c r="Q18" s="286">
        <v>101</v>
      </c>
      <c r="R18" s="286">
        <v>222</v>
      </c>
      <c r="S18" s="286">
        <v>14</v>
      </c>
      <c r="T18" s="292">
        <v>182</v>
      </c>
      <c r="U18" s="232"/>
    </row>
    <row r="19" spans="1:21" ht="21.75" customHeight="1">
      <c r="A19" s="100" t="s">
        <v>196</v>
      </c>
      <c r="B19" s="286">
        <v>5325</v>
      </c>
      <c r="C19" s="286">
        <v>6</v>
      </c>
      <c r="D19" s="287" t="s">
        <v>281</v>
      </c>
      <c r="E19" s="287" t="s">
        <v>281</v>
      </c>
      <c r="F19" s="286">
        <v>398</v>
      </c>
      <c r="G19" s="286">
        <v>671</v>
      </c>
      <c r="H19" s="286">
        <v>7</v>
      </c>
      <c r="I19" s="286">
        <v>63</v>
      </c>
      <c r="J19" s="286">
        <v>82</v>
      </c>
      <c r="K19" s="292">
        <v>1267</v>
      </c>
      <c r="L19" s="292">
        <v>86</v>
      </c>
      <c r="M19" s="290">
        <v>357</v>
      </c>
      <c r="N19" s="286">
        <v>205</v>
      </c>
      <c r="O19" s="286">
        <v>777</v>
      </c>
      <c r="P19" s="286">
        <v>468</v>
      </c>
      <c r="Q19" s="286">
        <v>215</v>
      </c>
      <c r="R19" s="286">
        <v>364</v>
      </c>
      <c r="S19" s="286">
        <v>18</v>
      </c>
      <c r="T19" s="292">
        <v>341</v>
      </c>
      <c r="U19" s="232"/>
    </row>
    <row r="20" spans="1:21" ht="21.75" customHeight="1">
      <c r="A20" s="100" t="s">
        <v>197</v>
      </c>
      <c r="B20" s="286">
        <v>13507</v>
      </c>
      <c r="C20" s="290">
        <v>66</v>
      </c>
      <c r="D20" s="286">
        <v>2</v>
      </c>
      <c r="E20" s="286">
        <v>11</v>
      </c>
      <c r="F20" s="286">
        <v>1400</v>
      </c>
      <c r="G20" s="286">
        <v>1486</v>
      </c>
      <c r="H20" s="286">
        <v>10</v>
      </c>
      <c r="I20" s="286">
        <v>101</v>
      </c>
      <c r="J20" s="286">
        <v>322</v>
      </c>
      <c r="K20" s="292">
        <v>2992</v>
      </c>
      <c r="L20" s="292">
        <v>162</v>
      </c>
      <c r="M20" s="290">
        <v>775</v>
      </c>
      <c r="N20" s="286">
        <v>512</v>
      </c>
      <c r="O20" s="286">
        <v>1945</v>
      </c>
      <c r="P20" s="286">
        <v>1252</v>
      </c>
      <c r="Q20" s="286">
        <v>545</v>
      </c>
      <c r="R20" s="286">
        <v>871</v>
      </c>
      <c r="S20" s="286">
        <v>86</v>
      </c>
      <c r="T20" s="292">
        <v>969</v>
      </c>
      <c r="U20" s="232"/>
    </row>
    <row r="21" spans="1:21" ht="21.75" customHeight="1">
      <c r="A21" s="100" t="s">
        <v>198</v>
      </c>
      <c r="B21" s="286">
        <v>6599</v>
      </c>
      <c r="C21" s="286">
        <v>15</v>
      </c>
      <c r="D21" s="286">
        <v>1</v>
      </c>
      <c r="E21" s="286">
        <v>8</v>
      </c>
      <c r="F21" s="286">
        <v>550</v>
      </c>
      <c r="G21" s="286">
        <v>870</v>
      </c>
      <c r="H21" s="286">
        <v>7</v>
      </c>
      <c r="I21" s="286">
        <v>36</v>
      </c>
      <c r="J21" s="286">
        <v>146</v>
      </c>
      <c r="K21" s="292">
        <v>1637</v>
      </c>
      <c r="L21" s="292">
        <v>71</v>
      </c>
      <c r="M21" s="290">
        <v>490</v>
      </c>
      <c r="N21" s="286">
        <v>227</v>
      </c>
      <c r="O21" s="286">
        <v>810</v>
      </c>
      <c r="P21" s="286">
        <v>580</v>
      </c>
      <c r="Q21" s="286">
        <v>288</v>
      </c>
      <c r="R21" s="286">
        <v>463</v>
      </c>
      <c r="S21" s="286">
        <v>27</v>
      </c>
      <c r="T21" s="292">
        <v>373</v>
      </c>
      <c r="U21" s="232"/>
    </row>
    <row r="22" spans="1:21" ht="21.75" customHeight="1">
      <c r="A22" s="101" t="s">
        <v>199</v>
      </c>
      <c r="B22" s="286">
        <v>6951</v>
      </c>
      <c r="C22" s="286">
        <v>36</v>
      </c>
      <c r="D22" s="286">
        <v>14</v>
      </c>
      <c r="E22" s="286">
        <v>3</v>
      </c>
      <c r="F22" s="286">
        <v>847</v>
      </c>
      <c r="G22" s="286">
        <v>1176</v>
      </c>
      <c r="H22" s="286">
        <v>7</v>
      </c>
      <c r="I22" s="286">
        <v>12</v>
      </c>
      <c r="J22" s="286">
        <v>104</v>
      </c>
      <c r="K22" s="292">
        <v>1782</v>
      </c>
      <c r="L22" s="292">
        <v>93</v>
      </c>
      <c r="M22" s="290">
        <v>249</v>
      </c>
      <c r="N22" s="286">
        <v>221</v>
      </c>
      <c r="O22" s="286">
        <v>657</v>
      </c>
      <c r="P22" s="286">
        <v>594</v>
      </c>
      <c r="Q22" s="286">
        <v>254</v>
      </c>
      <c r="R22" s="286">
        <v>405</v>
      </c>
      <c r="S22" s="286">
        <v>58</v>
      </c>
      <c r="T22" s="292">
        <v>439</v>
      </c>
      <c r="U22" s="232"/>
    </row>
    <row r="23" spans="1:21" ht="21.75" customHeight="1">
      <c r="A23" s="100" t="s">
        <v>200</v>
      </c>
      <c r="B23" s="286">
        <v>2066</v>
      </c>
      <c r="C23" s="286">
        <v>4</v>
      </c>
      <c r="D23" s="287" t="s">
        <v>281</v>
      </c>
      <c r="E23" s="287" t="s">
        <v>281</v>
      </c>
      <c r="F23" s="291">
        <v>167</v>
      </c>
      <c r="G23" s="286">
        <v>217</v>
      </c>
      <c r="H23" s="286">
        <v>1</v>
      </c>
      <c r="I23" s="286">
        <v>13</v>
      </c>
      <c r="J23" s="286">
        <v>41</v>
      </c>
      <c r="K23" s="292">
        <v>560</v>
      </c>
      <c r="L23" s="292">
        <v>29</v>
      </c>
      <c r="M23" s="290">
        <v>147</v>
      </c>
      <c r="N23" s="286">
        <v>77</v>
      </c>
      <c r="O23" s="286">
        <v>249</v>
      </c>
      <c r="P23" s="286">
        <v>186</v>
      </c>
      <c r="Q23" s="286">
        <v>96</v>
      </c>
      <c r="R23" s="286">
        <v>144</v>
      </c>
      <c r="S23" s="286">
        <v>7</v>
      </c>
      <c r="T23" s="292">
        <v>128</v>
      </c>
      <c r="U23" s="232"/>
    </row>
    <row r="24" spans="1:21" ht="21.75" customHeight="1">
      <c r="A24" s="100" t="s">
        <v>201</v>
      </c>
      <c r="B24" s="286">
        <v>1491</v>
      </c>
      <c r="C24" s="287" t="s">
        <v>281</v>
      </c>
      <c r="D24" s="287" t="s">
        <v>281</v>
      </c>
      <c r="E24" s="286">
        <v>1</v>
      </c>
      <c r="F24" s="291">
        <v>136</v>
      </c>
      <c r="G24" s="286">
        <v>302</v>
      </c>
      <c r="H24" s="287" t="s">
        <v>281</v>
      </c>
      <c r="I24" s="286">
        <v>2</v>
      </c>
      <c r="J24" s="286">
        <v>30</v>
      </c>
      <c r="K24" s="292">
        <v>347</v>
      </c>
      <c r="L24" s="292">
        <v>22</v>
      </c>
      <c r="M24" s="290">
        <v>81</v>
      </c>
      <c r="N24" s="286">
        <v>44</v>
      </c>
      <c r="O24" s="286">
        <v>142</v>
      </c>
      <c r="P24" s="286">
        <v>135</v>
      </c>
      <c r="Q24" s="286">
        <v>67</v>
      </c>
      <c r="R24" s="286">
        <v>112</v>
      </c>
      <c r="S24" s="286">
        <v>6</v>
      </c>
      <c r="T24" s="292">
        <v>64</v>
      </c>
      <c r="U24" s="232"/>
    </row>
    <row r="25" spans="1:21" ht="21.75" customHeight="1">
      <c r="A25" s="100" t="s">
        <v>202</v>
      </c>
      <c r="B25" s="286">
        <v>1856</v>
      </c>
      <c r="C25" s="286">
        <v>6</v>
      </c>
      <c r="D25" s="286">
        <v>1</v>
      </c>
      <c r="E25" s="287" t="s">
        <v>281</v>
      </c>
      <c r="F25" s="286">
        <v>170</v>
      </c>
      <c r="G25" s="286">
        <v>315</v>
      </c>
      <c r="H25" s="287" t="s">
        <v>281</v>
      </c>
      <c r="I25" s="286">
        <v>3</v>
      </c>
      <c r="J25" s="286">
        <v>59</v>
      </c>
      <c r="K25" s="292">
        <v>397</v>
      </c>
      <c r="L25" s="292">
        <v>13</v>
      </c>
      <c r="M25" s="290">
        <v>146</v>
      </c>
      <c r="N25" s="286">
        <v>51</v>
      </c>
      <c r="O25" s="286">
        <v>211</v>
      </c>
      <c r="P25" s="286">
        <v>138</v>
      </c>
      <c r="Q25" s="286">
        <v>78</v>
      </c>
      <c r="R25" s="286">
        <v>143</v>
      </c>
      <c r="S25" s="286">
        <v>7</v>
      </c>
      <c r="T25" s="292">
        <v>118</v>
      </c>
      <c r="U25" s="232"/>
    </row>
    <row r="26" spans="1:21" ht="21.75" customHeight="1" thickBot="1">
      <c r="A26" s="102" t="s">
        <v>203</v>
      </c>
      <c r="B26" s="293">
        <v>1186</v>
      </c>
      <c r="C26" s="293">
        <v>7</v>
      </c>
      <c r="D26" s="294" t="s">
        <v>281</v>
      </c>
      <c r="E26" s="294" t="s">
        <v>281</v>
      </c>
      <c r="F26" s="293">
        <v>143</v>
      </c>
      <c r="G26" s="293">
        <v>192</v>
      </c>
      <c r="H26" s="293">
        <v>3</v>
      </c>
      <c r="I26" s="293">
        <v>5</v>
      </c>
      <c r="J26" s="293">
        <v>22</v>
      </c>
      <c r="K26" s="295">
        <v>270</v>
      </c>
      <c r="L26" s="295">
        <v>10</v>
      </c>
      <c r="M26" s="296">
        <v>50</v>
      </c>
      <c r="N26" s="293">
        <v>40</v>
      </c>
      <c r="O26" s="293">
        <v>133</v>
      </c>
      <c r="P26" s="293">
        <v>114</v>
      </c>
      <c r="Q26" s="293">
        <v>46</v>
      </c>
      <c r="R26" s="293">
        <v>78</v>
      </c>
      <c r="S26" s="293">
        <v>10</v>
      </c>
      <c r="T26" s="295">
        <v>63</v>
      </c>
      <c r="U26" s="232"/>
    </row>
  </sheetData>
  <sheetProtection/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portrait" paperSize="9" scale="79" r:id="rId1"/>
  <headerFooter scaleWithDoc="0" alignWithMargins="0">
    <oddFooter>&amp;C&amp;P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SheetLayoutView="80" workbookViewId="0" topLeftCell="A1">
      <selection activeCell="A1" sqref="A1"/>
    </sheetView>
  </sheetViews>
  <sheetFormatPr defaultColWidth="8.796875" defaultRowHeight="22.5" customHeight="1"/>
  <cols>
    <col min="1" max="1" width="12.69921875" style="107" customWidth="1"/>
    <col min="2" max="2" width="17.3984375" style="107" customWidth="1"/>
    <col min="3" max="11" width="12.69921875" style="107" customWidth="1"/>
    <col min="12" max="12" width="17.3984375" style="107" bestFit="1" customWidth="1"/>
    <col min="13" max="15" width="12.69921875" style="107" customWidth="1"/>
    <col min="16" max="16" width="10.69921875" style="107" bestFit="1" customWidth="1"/>
    <col min="17" max="18" width="9.09765625" style="107" customWidth="1"/>
    <col min="19" max="19" width="10.69921875" style="107" bestFit="1" customWidth="1"/>
    <col min="20" max="20" width="11.8984375" style="107" bestFit="1" customWidth="1"/>
    <col min="21" max="21" width="9.09765625" style="107" customWidth="1"/>
    <col min="22" max="22" width="10.69921875" style="107" bestFit="1" customWidth="1"/>
    <col min="23" max="16384" width="9.09765625" style="107" customWidth="1"/>
  </cols>
  <sheetData>
    <row r="1" spans="1:14" ht="22.5" customHeight="1" thickBot="1">
      <c r="A1" s="111" t="s">
        <v>227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 t="s">
        <v>327</v>
      </c>
    </row>
    <row r="2" spans="1:27" s="111" customFormat="1" ht="24.75" customHeight="1">
      <c r="A2" s="228"/>
      <c r="B2" s="170" t="s">
        <v>228</v>
      </c>
      <c r="C2" s="170" t="s">
        <v>229</v>
      </c>
      <c r="D2" s="170" t="s">
        <v>230</v>
      </c>
      <c r="E2" s="170" t="s">
        <v>231</v>
      </c>
      <c r="F2" s="170" t="s">
        <v>232</v>
      </c>
      <c r="G2" s="185" t="s">
        <v>233</v>
      </c>
      <c r="H2" s="266" t="s">
        <v>234</v>
      </c>
      <c r="I2" s="169" t="s">
        <v>235</v>
      </c>
      <c r="J2" s="169" t="s">
        <v>236</v>
      </c>
      <c r="K2" s="169" t="s">
        <v>237</v>
      </c>
      <c r="L2" s="169" t="s">
        <v>238</v>
      </c>
      <c r="M2" s="185" t="s">
        <v>239</v>
      </c>
      <c r="N2" s="229" t="s">
        <v>240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27" ht="22.5" customHeight="1">
      <c r="A3" s="112" t="s">
        <v>195</v>
      </c>
      <c r="B3" s="237">
        <v>257640339</v>
      </c>
      <c r="C3" s="237">
        <v>3739737</v>
      </c>
      <c r="D3" s="237">
        <v>2935338</v>
      </c>
      <c r="E3" s="237">
        <v>5820347</v>
      </c>
      <c r="F3" s="237">
        <v>213223</v>
      </c>
      <c r="G3" s="238">
        <v>382803</v>
      </c>
      <c r="H3" s="268">
        <v>615926</v>
      </c>
      <c r="I3" s="237">
        <v>459923</v>
      </c>
      <c r="J3" s="237">
        <v>1491586</v>
      </c>
      <c r="K3" s="237">
        <v>194182</v>
      </c>
      <c r="L3" s="237">
        <v>6599497</v>
      </c>
      <c r="M3" s="239" t="s">
        <v>342</v>
      </c>
      <c r="N3" s="240" t="s">
        <v>343</v>
      </c>
      <c r="O3" s="235"/>
      <c r="P3" s="235"/>
      <c r="Q3" s="236"/>
      <c r="R3" s="235"/>
      <c r="S3" s="236"/>
      <c r="T3" s="235"/>
      <c r="U3" s="235"/>
      <c r="V3" s="235"/>
      <c r="W3" s="236"/>
      <c r="X3" s="235"/>
      <c r="Y3" s="236"/>
      <c r="Z3" s="235"/>
      <c r="AA3" s="108"/>
    </row>
    <row r="4" spans="1:27" ht="22.5" customHeight="1">
      <c r="A4" s="105" t="s">
        <v>61</v>
      </c>
      <c r="B4" s="241">
        <v>96067744</v>
      </c>
      <c r="C4" s="241">
        <v>8912931</v>
      </c>
      <c r="D4" s="241">
        <v>1844852</v>
      </c>
      <c r="E4" s="241">
        <v>36292</v>
      </c>
      <c r="F4" s="241" t="s">
        <v>342</v>
      </c>
      <c r="G4" s="242">
        <v>41133</v>
      </c>
      <c r="H4" s="267">
        <v>795271</v>
      </c>
      <c r="I4" s="241">
        <v>9963</v>
      </c>
      <c r="J4" s="241" t="s">
        <v>342</v>
      </c>
      <c r="K4" s="241" t="s">
        <v>342</v>
      </c>
      <c r="L4" s="241">
        <v>1206798</v>
      </c>
      <c r="M4" s="241">
        <v>418143</v>
      </c>
      <c r="N4" s="242" t="s">
        <v>342</v>
      </c>
      <c r="O4" s="235"/>
      <c r="P4" s="235"/>
      <c r="Q4" s="236"/>
      <c r="R4" s="235"/>
      <c r="S4" s="236"/>
      <c r="T4" s="235"/>
      <c r="U4" s="235"/>
      <c r="V4" s="235"/>
      <c r="W4" s="236"/>
      <c r="X4" s="235"/>
      <c r="Y4" s="236"/>
      <c r="Z4" s="235"/>
      <c r="AA4" s="108"/>
    </row>
    <row r="5" spans="1:27" ht="22.5" customHeight="1">
      <c r="A5" s="105" t="s">
        <v>196</v>
      </c>
      <c r="B5" s="241">
        <v>158499689</v>
      </c>
      <c r="C5" s="241">
        <v>3006804</v>
      </c>
      <c r="D5" s="241" t="s">
        <v>343</v>
      </c>
      <c r="E5" s="241" t="s">
        <v>342</v>
      </c>
      <c r="F5" s="241" t="s">
        <v>343</v>
      </c>
      <c r="G5" s="242">
        <v>187279</v>
      </c>
      <c r="H5" s="267">
        <v>258410</v>
      </c>
      <c r="I5" s="241">
        <v>1734589</v>
      </c>
      <c r="J5" s="241">
        <v>1990175</v>
      </c>
      <c r="K5" s="241" t="s">
        <v>342</v>
      </c>
      <c r="L5" s="241">
        <v>3912617</v>
      </c>
      <c r="M5" s="241">
        <v>171468</v>
      </c>
      <c r="N5" s="242" t="s">
        <v>343</v>
      </c>
      <c r="O5" s="235"/>
      <c r="P5" s="235"/>
      <c r="Q5" s="236"/>
      <c r="R5" s="235"/>
      <c r="S5" s="236"/>
      <c r="T5" s="235"/>
      <c r="U5" s="235"/>
      <c r="V5" s="235"/>
      <c r="W5" s="236"/>
      <c r="X5" s="235"/>
      <c r="Y5" s="236"/>
      <c r="Z5" s="235"/>
      <c r="AA5" s="108"/>
    </row>
    <row r="6" spans="1:27" ht="22.5" customHeight="1">
      <c r="A6" s="105" t="s">
        <v>197</v>
      </c>
      <c r="B6" s="241">
        <v>1517165565</v>
      </c>
      <c r="C6" s="241">
        <v>5631711</v>
      </c>
      <c r="D6" s="241" t="s">
        <v>342</v>
      </c>
      <c r="E6" s="241">
        <v>2110603</v>
      </c>
      <c r="F6" s="241">
        <v>575424</v>
      </c>
      <c r="G6" s="242">
        <v>94781</v>
      </c>
      <c r="H6" s="269">
        <v>531198</v>
      </c>
      <c r="I6" s="241">
        <v>651356</v>
      </c>
      <c r="J6" s="241">
        <v>680624</v>
      </c>
      <c r="K6" s="241">
        <v>1521243</v>
      </c>
      <c r="L6" s="241">
        <v>19522104</v>
      </c>
      <c r="M6" s="241">
        <v>8319699</v>
      </c>
      <c r="N6" s="242" t="s">
        <v>343</v>
      </c>
      <c r="O6" s="235"/>
      <c r="P6" s="235"/>
      <c r="Q6" s="236"/>
      <c r="R6" s="235"/>
      <c r="S6" s="236"/>
      <c r="T6" s="235"/>
      <c r="U6" s="235"/>
      <c r="V6" s="235"/>
      <c r="W6" s="236"/>
      <c r="X6" s="235"/>
      <c r="Y6" s="236"/>
      <c r="Z6" s="235"/>
      <c r="AA6" s="108"/>
    </row>
    <row r="7" spans="1:27" ht="22.5" customHeight="1">
      <c r="A7" s="105" t="s">
        <v>198</v>
      </c>
      <c r="B7" s="241">
        <v>251957570</v>
      </c>
      <c r="C7" s="241">
        <v>11518276</v>
      </c>
      <c r="D7" s="241">
        <v>106523</v>
      </c>
      <c r="E7" s="241">
        <v>653641</v>
      </c>
      <c r="F7" s="241" t="s">
        <v>342</v>
      </c>
      <c r="G7" s="242">
        <v>577494</v>
      </c>
      <c r="H7" s="267">
        <v>2148633</v>
      </c>
      <c r="I7" s="241">
        <v>525760</v>
      </c>
      <c r="J7" s="241">
        <v>346246</v>
      </c>
      <c r="K7" s="241" t="s">
        <v>343</v>
      </c>
      <c r="L7" s="241">
        <v>11284788</v>
      </c>
      <c r="M7" s="241">
        <v>248993</v>
      </c>
      <c r="N7" s="242" t="s">
        <v>343</v>
      </c>
      <c r="O7" s="235"/>
      <c r="P7" s="235"/>
      <c r="Q7" s="236"/>
      <c r="R7" s="235"/>
      <c r="S7" s="236"/>
      <c r="T7" s="235"/>
      <c r="U7" s="235"/>
      <c r="V7" s="235"/>
      <c r="W7" s="235"/>
      <c r="X7" s="235"/>
      <c r="Y7" s="236"/>
      <c r="Z7" s="235"/>
      <c r="AA7" s="108"/>
    </row>
    <row r="8" spans="1:27" ht="22.5" customHeight="1">
      <c r="A8" s="105" t="s">
        <v>199</v>
      </c>
      <c r="B8" s="241">
        <v>174608236</v>
      </c>
      <c r="C8" s="241">
        <v>2411644</v>
      </c>
      <c r="D8" s="241">
        <v>1536996</v>
      </c>
      <c r="E8" s="241">
        <v>1579924</v>
      </c>
      <c r="F8" s="241">
        <v>29543</v>
      </c>
      <c r="G8" s="242">
        <v>54774</v>
      </c>
      <c r="H8" s="267">
        <v>350669</v>
      </c>
      <c r="I8" s="241">
        <v>420235</v>
      </c>
      <c r="J8" s="241" t="s">
        <v>342</v>
      </c>
      <c r="K8" s="241" t="s">
        <v>342</v>
      </c>
      <c r="L8" s="241">
        <v>4784379</v>
      </c>
      <c r="M8" s="241" t="s">
        <v>342</v>
      </c>
      <c r="N8" s="242" t="s">
        <v>342</v>
      </c>
      <c r="O8" s="235"/>
      <c r="P8" s="235"/>
      <c r="Q8" s="236"/>
      <c r="R8" s="235"/>
      <c r="S8" s="236"/>
      <c r="T8" s="235"/>
      <c r="U8" s="235"/>
      <c r="V8" s="235"/>
      <c r="W8" s="236"/>
      <c r="X8" s="235"/>
      <c r="Y8" s="236"/>
      <c r="Z8" s="235"/>
      <c r="AA8" s="108"/>
    </row>
    <row r="9" spans="1:27" ht="22.5" customHeight="1">
      <c r="A9" s="105" t="s">
        <v>200</v>
      </c>
      <c r="B9" s="241">
        <v>14793892</v>
      </c>
      <c r="C9" s="241">
        <v>396607</v>
      </c>
      <c r="D9" s="243" t="s">
        <v>343</v>
      </c>
      <c r="E9" s="241" t="s">
        <v>343</v>
      </c>
      <c r="F9" s="241" t="s">
        <v>343</v>
      </c>
      <c r="G9" s="242">
        <v>85751</v>
      </c>
      <c r="H9" s="270" t="s">
        <v>343</v>
      </c>
      <c r="I9" s="241">
        <v>659565</v>
      </c>
      <c r="J9" s="241">
        <v>549694</v>
      </c>
      <c r="K9" s="241" t="s">
        <v>342</v>
      </c>
      <c r="L9" s="241">
        <v>277664</v>
      </c>
      <c r="M9" s="241" t="s">
        <v>342</v>
      </c>
      <c r="N9" s="245" t="s">
        <v>343</v>
      </c>
      <c r="O9" s="235"/>
      <c r="P9" s="235"/>
      <c r="Q9" s="236"/>
      <c r="R9" s="235"/>
      <c r="S9" s="236"/>
      <c r="T9" s="235"/>
      <c r="U9" s="235"/>
      <c r="V9" s="235"/>
      <c r="W9" s="236"/>
      <c r="X9" s="235"/>
      <c r="Y9" s="236"/>
      <c r="Z9" s="235"/>
      <c r="AA9" s="108"/>
    </row>
    <row r="10" spans="1:27" ht="22.5" customHeight="1">
      <c r="A10" s="105" t="s">
        <v>201</v>
      </c>
      <c r="B10" s="241">
        <v>53611663</v>
      </c>
      <c r="C10" s="241">
        <v>565673</v>
      </c>
      <c r="D10" s="241" t="s">
        <v>343</v>
      </c>
      <c r="E10" s="241">
        <v>458397</v>
      </c>
      <c r="F10" s="241" t="s">
        <v>343</v>
      </c>
      <c r="G10" s="242">
        <v>256493</v>
      </c>
      <c r="H10" s="267" t="s">
        <v>343</v>
      </c>
      <c r="I10" s="241" t="s">
        <v>342</v>
      </c>
      <c r="J10" s="241" t="s">
        <v>342</v>
      </c>
      <c r="K10" s="241" t="s">
        <v>342</v>
      </c>
      <c r="L10" s="241">
        <v>1122472</v>
      </c>
      <c r="M10" s="241">
        <v>1369976</v>
      </c>
      <c r="N10" s="242" t="s">
        <v>343</v>
      </c>
      <c r="O10" s="235"/>
      <c r="P10" s="235"/>
      <c r="Q10" s="236"/>
      <c r="R10" s="235"/>
      <c r="S10" s="236"/>
      <c r="T10" s="235"/>
      <c r="U10" s="235"/>
      <c r="V10" s="235"/>
      <c r="W10" s="236"/>
      <c r="X10" s="235"/>
      <c r="Y10" s="236"/>
      <c r="Z10" s="235"/>
      <c r="AA10" s="108"/>
    </row>
    <row r="11" spans="1:27" ht="22.5" customHeight="1">
      <c r="A11" s="105" t="s">
        <v>202</v>
      </c>
      <c r="B11" s="241">
        <v>108362524</v>
      </c>
      <c r="C11" s="241">
        <v>1412777</v>
      </c>
      <c r="D11" s="241" t="s">
        <v>342</v>
      </c>
      <c r="E11" s="241" t="s">
        <v>342</v>
      </c>
      <c r="F11" s="241" t="s">
        <v>342</v>
      </c>
      <c r="G11" s="242" t="s">
        <v>343</v>
      </c>
      <c r="H11" s="267">
        <v>1839940</v>
      </c>
      <c r="I11" s="241">
        <v>109015</v>
      </c>
      <c r="J11" s="241">
        <v>8094262</v>
      </c>
      <c r="K11" s="241" t="s">
        <v>342</v>
      </c>
      <c r="L11" s="241">
        <v>7551661</v>
      </c>
      <c r="M11" s="241" t="s">
        <v>342</v>
      </c>
      <c r="N11" s="242" t="s">
        <v>343</v>
      </c>
      <c r="O11" s="235"/>
      <c r="P11" s="235"/>
      <c r="Q11" s="236"/>
      <c r="R11" s="235"/>
      <c r="S11" s="235"/>
      <c r="T11" s="235"/>
      <c r="U11" s="235"/>
      <c r="V11" s="235"/>
      <c r="W11" s="236"/>
      <c r="X11" s="235"/>
      <c r="Y11" s="236"/>
      <c r="Z11" s="235"/>
      <c r="AA11" s="108"/>
    </row>
    <row r="12" spans="1:27" ht="22.5" customHeight="1" thickBot="1">
      <c r="A12" s="106" t="s">
        <v>203</v>
      </c>
      <c r="B12" s="246">
        <v>90415842</v>
      </c>
      <c r="C12" s="246">
        <v>17520</v>
      </c>
      <c r="D12" s="246" t="s">
        <v>342</v>
      </c>
      <c r="E12" s="246">
        <v>16292</v>
      </c>
      <c r="F12" s="246" t="s">
        <v>343</v>
      </c>
      <c r="G12" s="247">
        <v>1271998</v>
      </c>
      <c r="H12" s="271" t="s">
        <v>342</v>
      </c>
      <c r="I12" s="246">
        <v>188465</v>
      </c>
      <c r="J12" s="246">
        <v>8948126</v>
      </c>
      <c r="K12" s="246" t="s">
        <v>342</v>
      </c>
      <c r="L12" s="246">
        <v>1856468</v>
      </c>
      <c r="M12" s="246" t="s">
        <v>342</v>
      </c>
      <c r="N12" s="247" t="s">
        <v>343</v>
      </c>
      <c r="O12" s="235"/>
      <c r="P12" s="235"/>
      <c r="Q12" s="236"/>
      <c r="R12" s="235"/>
      <c r="S12" s="236"/>
      <c r="T12" s="235"/>
      <c r="U12" s="235"/>
      <c r="V12" s="235"/>
      <c r="W12" s="236"/>
      <c r="X12" s="235"/>
      <c r="Y12" s="236"/>
      <c r="Z12" s="236"/>
      <c r="AA12" s="108"/>
    </row>
    <row r="13" spans="7:27" ht="16.5" customHeight="1">
      <c r="G13" s="108"/>
      <c r="H13" s="18"/>
      <c r="I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</row>
    <row r="14" spans="7:27" ht="5.25" customHeight="1" thickBot="1">
      <c r="G14" s="108"/>
      <c r="H14" s="108"/>
      <c r="M14" s="109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1:27" s="111" customFormat="1" ht="25.5" customHeight="1">
      <c r="A15" s="110"/>
      <c r="B15" s="170" t="s">
        <v>241</v>
      </c>
      <c r="C15" s="169" t="s">
        <v>242</v>
      </c>
      <c r="D15" s="170" t="s">
        <v>243</v>
      </c>
      <c r="E15" s="170" t="s">
        <v>244</v>
      </c>
      <c r="F15" s="170" t="s">
        <v>245</v>
      </c>
      <c r="G15" s="233" t="s">
        <v>246</v>
      </c>
      <c r="H15" s="171" t="s">
        <v>247</v>
      </c>
      <c r="I15" s="169" t="s">
        <v>248</v>
      </c>
      <c r="J15" s="171" t="s">
        <v>249</v>
      </c>
      <c r="K15" s="169" t="s">
        <v>250</v>
      </c>
      <c r="L15" s="170" t="s">
        <v>251</v>
      </c>
      <c r="M15" s="185" t="s">
        <v>252</v>
      </c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</row>
    <row r="16" spans="1:27" ht="22.5" customHeight="1">
      <c r="A16" s="112" t="s">
        <v>195</v>
      </c>
      <c r="B16" s="237">
        <v>1411920</v>
      </c>
      <c r="C16" s="237">
        <v>2479972</v>
      </c>
      <c r="D16" s="237">
        <v>766653</v>
      </c>
      <c r="E16" s="237">
        <v>2434082</v>
      </c>
      <c r="F16" s="237">
        <v>7547078</v>
      </c>
      <c r="G16" s="238">
        <v>46933152</v>
      </c>
      <c r="H16" s="268">
        <v>3488925</v>
      </c>
      <c r="I16" s="248" t="s">
        <v>342</v>
      </c>
      <c r="J16" s="237">
        <v>15425029</v>
      </c>
      <c r="K16" s="248" t="s">
        <v>342</v>
      </c>
      <c r="L16" s="237">
        <v>152917454</v>
      </c>
      <c r="M16" s="238">
        <v>1659251</v>
      </c>
      <c r="N16" s="108"/>
      <c r="O16" s="235"/>
      <c r="P16" s="236"/>
      <c r="Q16" s="236"/>
      <c r="R16" s="235"/>
      <c r="S16" s="235"/>
      <c r="T16" s="236"/>
      <c r="U16" s="236"/>
      <c r="V16" s="236"/>
      <c r="W16" s="235"/>
      <c r="X16" s="236"/>
      <c r="Y16" s="235"/>
      <c r="Z16" s="235"/>
      <c r="AA16" s="108"/>
    </row>
    <row r="17" spans="1:27" ht="22.5" customHeight="1">
      <c r="A17" s="105" t="s">
        <v>61</v>
      </c>
      <c r="B17" s="241">
        <v>1327454</v>
      </c>
      <c r="C17" s="241">
        <v>6512772</v>
      </c>
      <c r="D17" s="241">
        <v>2225396</v>
      </c>
      <c r="E17" s="241">
        <v>2026548</v>
      </c>
      <c r="F17" s="241">
        <v>25755277</v>
      </c>
      <c r="G17" s="242">
        <v>1757460</v>
      </c>
      <c r="H17" s="267">
        <v>77993</v>
      </c>
      <c r="I17" s="241" t="s">
        <v>343</v>
      </c>
      <c r="J17" s="241">
        <v>528102</v>
      </c>
      <c r="K17" s="241" t="s">
        <v>343</v>
      </c>
      <c r="L17" s="241">
        <v>41442394</v>
      </c>
      <c r="M17" s="242">
        <v>208493</v>
      </c>
      <c r="N17" s="108"/>
      <c r="O17" s="235"/>
      <c r="P17" s="236"/>
      <c r="Q17" s="236"/>
      <c r="R17" s="235"/>
      <c r="S17" s="235"/>
      <c r="T17" s="236"/>
      <c r="U17" s="236"/>
      <c r="V17" s="235"/>
      <c r="W17" s="235"/>
      <c r="X17" s="235"/>
      <c r="Y17" s="235"/>
      <c r="Z17" s="235"/>
      <c r="AA17" s="108"/>
    </row>
    <row r="18" spans="1:27" ht="22.5" customHeight="1">
      <c r="A18" s="105" t="s">
        <v>196</v>
      </c>
      <c r="B18" s="241">
        <v>1055663</v>
      </c>
      <c r="C18" s="241">
        <v>4374982</v>
      </c>
      <c r="D18" s="241">
        <v>676201</v>
      </c>
      <c r="E18" s="241">
        <v>8984610</v>
      </c>
      <c r="F18" s="241">
        <v>23938026</v>
      </c>
      <c r="G18" s="242">
        <v>14036796</v>
      </c>
      <c r="H18" s="267" t="s">
        <v>343</v>
      </c>
      <c r="I18" s="241" t="s">
        <v>343</v>
      </c>
      <c r="J18" s="241">
        <v>1521494</v>
      </c>
      <c r="K18" s="241" t="s">
        <v>343</v>
      </c>
      <c r="L18" s="241">
        <v>92228858</v>
      </c>
      <c r="M18" s="242">
        <v>108386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7" ht="22.5" customHeight="1">
      <c r="A19" s="105" t="s">
        <v>197</v>
      </c>
      <c r="B19" s="241">
        <v>2597050</v>
      </c>
      <c r="C19" s="241">
        <v>3694489</v>
      </c>
      <c r="D19" s="241">
        <v>3240293</v>
      </c>
      <c r="E19" s="249">
        <v>12596135</v>
      </c>
      <c r="F19" s="241">
        <v>4495923</v>
      </c>
      <c r="G19" s="242">
        <v>11034108</v>
      </c>
      <c r="H19" s="267">
        <v>126395</v>
      </c>
      <c r="I19" s="241">
        <v>639375</v>
      </c>
      <c r="J19" s="241">
        <v>2000988</v>
      </c>
      <c r="K19" s="241" t="s">
        <v>342</v>
      </c>
      <c r="L19" s="241">
        <v>1426748218</v>
      </c>
      <c r="M19" s="242">
        <v>6800761</v>
      </c>
      <c r="N19" s="108"/>
      <c r="O19" s="235"/>
      <c r="P19" s="236"/>
      <c r="Q19" s="236"/>
      <c r="R19" s="235"/>
      <c r="S19" s="235"/>
      <c r="T19" s="236"/>
      <c r="U19" s="236"/>
      <c r="V19" s="236"/>
      <c r="W19" s="235"/>
      <c r="X19" s="236"/>
      <c r="Y19" s="235"/>
      <c r="Z19" s="235"/>
      <c r="AA19" s="108"/>
    </row>
    <row r="20" spans="1:27" ht="22.5" customHeight="1">
      <c r="A20" s="105" t="s">
        <v>198</v>
      </c>
      <c r="B20" s="241">
        <v>629811</v>
      </c>
      <c r="C20" s="241">
        <v>4140694</v>
      </c>
      <c r="D20" s="241">
        <v>3467483</v>
      </c>
      <c r="E20" s="241">
        <v>1885982</v>
      </c>
      <c r="F20" s="241">
        <v>8118079</v>
      </c>
      <c r="G20" s="242">
        <v>5657193</v>
      </c>
      <c r="H20" s="267" t="s">
        <v>342</v>
      </c>
      <c r="I20" s="241" t="s">
        <v>342</v>
      </c>
      <c r="J20" s="241">
        <v>46778606</v>
      </c>
      <c r="K20" s="241" t="s">
        <v>343</v>
      </c>
      <c r="L20" s="241">
        <v>152172622</v>
      </c>
      <c r="M20" s="242">
        <v>113743</v>
      </c>
      <c r="N20" s="108"/>
      <c r="O20" s="235"/>
      <c r="P20" s="236"/>
      <c r="Q20" s="236"/>
      <c r="R20" s="235"/>
      <c r="S20" s="235"/>
      <c r="T20" s="236"/>
      <c r="U20" s="236"/>
      <c r="V20" s="236"/>
      <c r="W20" s="235"/>
      <c r="X20" s="236"/>
      <c r="Y20" s="235"/>
      <c r="Z20" s="235"/>
      <c r="AA20" s="108"/>
    </row>
    <row r="21" spans="1:27" ht="22.5" customHeight="1">
      <c r="A21" s="105" t="s">
        <v>199</v>
      </c>
      <c r="B21" s="241">
        <v>1160300</v>
      </c>
      <c r="C21" s="241">
        <v>4083530</v>
      </c>
      <c r="D21" s="241">
        <v>2513780</v>
      </c>
      <c r="E21" s="241">
        <v>4271592</v>
      </c>
      <c r="F21" s="241">
        <v>890181</v>
      </c>
      <c r="G21" s="242">
        <v>10925202</v>
      </c>
      <c r="H21" s="267" t="s">
        <v>342</v>
      </c>
      <c r="I21" s="241" t="s">
        <v>343</v>
      </c>
      <c r="J21" s="241">
        <v>1673190</v>
      </c>
      <c r="K21" s="241" t="s">
        <v>343</v>
      </c>
      <c r="L21" s="241">
        <v>137415132</v>
      </c>
      <c r="M21" s="242">
        <v>165558</v>
      </c>
      <c r="N21" s="108"/>
      <c r="O21" s="235"/>
      <c r="P21" s="236"/>
      <c r="Q21" s="236"/>
      <c r="R21" s="235"/>
      <c r="S21" s="235"/>
      <c r="T21" s="236"/>
      <c r="U21" s="236"/>
      <c r="V21" s="235"/>
      <c r="W21" s="235"/>
      <c r="X21" s="235"/>
      <c r="Y21" s="235"/>
      <c r="Z21" s="235"/>
      <c r="AA21" s="108"/>
    </row>
    <row r="22" spans="1:27" ht="22.5" customHeight="1">
      <c r="A22" s="105" t="s">
        <v>200</v>
      </c>
      <c r="B22" s="241" t="s">
        <v>343</v>
      </c>
      <c r="C22" s="241" t="s">
        <v>342</v>
      </c>
      <c r="D22" s="241">
        <v>79381</v>
      </c>
      <c r="E22" s="241">
        <v>1251656</v>
      </c>
      <c r="F22" s="241">
        <v>713890</v>
      </c>
      <c r="G22" s="242">
        <v>1203779</v>
      </c>
      <c r="H22" s="267">
        <v>309394</v>
      </c>
      <c r="I22" s="241" t="s">
        <v>343</v>
      </c>
      <c r="J22" s="241">
        <v>317585</v>
      </c>
      <c r="K22" s="244" t="s">
        <v>343</v>
      </c>
      <c r="L22" s="241">
        <v>8163242</v>
      </c>
      <c r="M22" s="242">
        <v>403622</v>
      </c>
      <c r="N22" s="108"/>
      <c r="O22" s="235"/>
      <c r="P22" s="236"/>
      <c r="Q22" s="236"/>
      <c r="R22" s="235"/>
      <c r="S22" s="235"/>
      <c r="T22" s="236"/>
      <c r="U22" s="236"/>
      <c r="V22" s="235"/>
      <c r="W22" s="235"/>
      <c r="X22" s="235"/>
      <c r="Y22" s="235"/>
      <c r="Z22" s="235"/>
      <c r="AA22" s="108"/>
    </row>
    <row r="23" spans="1:27" ht="22.5" customHeight="1">
      <c r="A23" s="105" t="s">
        <v>201</v>
      </c>
      <c r="B23" s="241">
        <v>1593842</v>
      </c>
      <c r="C23" s="241">
        <v>759644</v>
      </c>
      <c r="D23" s="241" t="s">
        <v>342</v>
      </c>
      <c r="E23" s="241">
        <v>1149196</v>
      </c>
      <c r="F23" s="241">
        <v>454861</v>
      </c>
      <c r="G23" s="242">
        <v>3204233</v>
      </c>
      <c r="H23" s="267" t="s">
        <v>342</v>
      </c>
      <c r="I23" s="241" t="s">
        <v>343</v>
      </c>
      <c r="J23" s="241">
        <v>384159</v>
      </c>
      <c r="K23" s="241" t="s">
        <v>342</v>
      </c>
      <c r="L23" s="241">
        <v>38879310</v>
      </c>
      <c r="M23" s="242" t="s">
        <v>342</v>
      </c>
      <c r="N23" s="108"/>
      <c r="O23" s="235"/>
      <c r="P23" s="236"/>
      <c r="Q23" s="236"/>
      <c r="R23" s="235"/>
      <c r="S23" s="235"/>
      <c r="T23" s="236"/>
      <c r="U23" s="236"/>
      <c r="V23" s="235"/>
      <c r="W23" s="235"/>
      <c r="X23" s="236"/>
      <c r="Y23" s="235"/>
      <c r="Z23" s="235"/>
      <c r="AA23" s="108"/>
    </row>
    <row r="24" spans="1:27" ht="22.5" customHeight="1">
      <c r="A24" s="105" t="s">
        <v>202</v>
      </c>
      <c r="B24" s="241">
        <v>2487538</v>
      </c>
      <c r="C24" s="241">
        <v>4259056</v>
      </c>
      <c r="D24" s="241" t="s">
        <v>342</v>
      </c>
      <c r="E24" s="241">
        <v>6745770</v>
      </c>
      <c r="F24" s="241">
        <v>1165618</v>
      </c>
      <c r="G24" s="242">
        <v>1064401</v>
      </c>
      <c r="H24" s="267">
        <v>1222776</v>
      </c>
      <c r="I24" s="241" t="s">
        <v>343</v>
      </c>
      <c r="J24" s="241">
        <v>350884</v>
      </c>
      <c r="K24" s="241" t="s">
        <v>342</v>
      </c>
      <c r="L24" s="241">
        <v>70919732</v>
      </c>
      <c r="M24" s="242" t="s">
        <v>342</v>
      </c>
      <c r="N24" s="108"/>
      <c r="O24" s="235"/>
      <c r="P24" s="236"/>
      <c r="Q24" s="236"/>
      <c r="R24" s="235"/>
      <c r="S24" s="235"/>
      <c r="T24" s="236"/>
      <c r="U24" s="236"/>
      <c r="V24" s="236"/>
      <c r="W24" s="235"/>
      <c r="X24" s="236"/>
      <c r="Y24" s="235"/>
      <c r="Z24" s="235"/>
      <c r="AA24" s="108"/>
    </row>
    <row r="25" spans="1:27" ht="22.5" customHeight="1" thickBot="1">
      <c r="A25" s="106" t="s">
        <v>203</v>
      </c>
      <c r="B25" s="246" t="s">
        <v>343</v>
      </c>
      <c r="C25" s="246" t="s">
        <v>343</v>
      </c>
      <c r="D25" s="246" t="s">
        <v>342</v>
      </c>
      <c r="E25" s="246">
        <v>783873</v>
      </c>
      <c r="F25" s="246">
        <v>623101</v>
      </c>
      <c r="G25" s="247">
        <v>2036265</v>
      </c>
      <c r="H25" s="271" t="s">
        <v>342</v>
      </c>
      <c r="I25" s="246" t="s">
        <v>342</v>
      </c>
      <c r="J25" s="246">
        <v>50994935</v>
      </c>
      <c r="K25" s="246" t="s">
        <v>342</v>
      </c>
      <c r="L25" s="246">
        <v>15431313</v>
      </c>
      <c r="M25" s="247">
        <v>63615</v>
      </c>
      <c r="N25" s="108"/>
      <c r="O25" s="235"/>
      <c r="P25" s="236"/>
      <c r="Q25" s="236"/>
      <c r="R25" s="235"/>
      <c r="S25" s="235"/>
      <c r="T25" s="236"/>
      <c r="U25" s="236"/>
      <c r="V25" s="236"/>
      <c r="W25" s="235"/>
      <c r="X25" s="236"/>
      <c r="Y25" s="235"/>
      <c r="Z25" s="235"/>
      <c r="AA25" s="108"/>
    </row>
    <row r="26" spans="1:27" ht="22.5" customHeight="1">
      <c r="A26" s="27" t="s">
        <v>253</v>
      </c>
      <c r="G26" s="108"/>
      <c r="H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</row>
    <row r="27" spans="4:13" ht="22.5" customHeight="1">
      <c r="D27" s="109"/>
      <c r="E27" s="109"/>
      <c r="F27" s="109"/>
      <c r="G27" s="109"/>
      <c r="H27" s="18"/>
      <c r="I27" s="109"/>
      <c r="J27" s="109"/>
      <c r="K27" s="109"/>
      <c r="L27" s="109"/>
      <c r="M27" s="109"/>
    </row>
    <row r="28" spans="4:13" ht="22.5" customHeight="1">
      <c r="D28" s="109"/>
      <c r="E28" s="109"/>
      <c r="F28" s="109"/>
      <c r="G28" s="109"/>
      <c r="H28" s="18"/>
      <c r="I28" s="109"/>
      <c r="J28" s="109"/>
      <c r="K28" s="109"/>
      <c r="L28" s="109"/>
      <c r="M28" s="109"/>
    </row>
    <row r="29" ht="22.5" customHeight="1">
      <c r="B29" s="230"/>
    </row>
  </sheetData>
  <sheetProtection/>
  <printOptions/>
  <pageMargins left="0.7874015748031497" right="0.5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新美　尚規</cp:lastModifiedBy>
  <cp:lastPrinted>2024-01-12T06:54:08Z</cp:lastPrinted>
  <dcterms:created xsi:type="dcterms:W3CDTF">2001-12-03T01:12:48Z</dcterms:created>
  <dcterms:modified xsi:type="dcterms:W3CDTF">2024-01-12T06:54:41Z</dcterms:modified>
  <cp:category/>
  <cp:version/>
  <cp:contentType/>
  <cp:contentStatus/>
</cp:coreProperties>
</file>